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tmp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d-mars\Domain_homes\ddrlic\Documents\AKD\POSTUPCI AKD\Postupci 2023\OPN\nabava radova i uredske opreme za obnovu objekata informatike\"/>
    </mc:Choice>
  </mc:AlternateContent>
  <xr:revisionPtr revIDLastSave="0" documentId="13_ncr:1_{17A9D627-7DF3-4823-81A1-46907807DA6F}" xr6:coauthVersionLast="36" xr6:coauthVersionMax="36" xr10:uidLastSave="{00000000-0000-0000-0000-000000000000}"/>
  <bookViews>
    <workbookView xWindow="0" yWindow="-110" windowWidth="19200" windowHeight="6460" tabRatio="841" activeTab="1" xr2:uid="{D2285352-159A-44F4-B7FE-A9A01A40F69A}"/>
  </bookViews>
  <sheets>
    <sheet name="NASLOVNA" sheetId="13" r:id="rId1"/>
    <sheet name="REKAPITULACIJA" sheetId="10" r:id="rId2"/>
    <sheet name="RUŠENJA I DEMONTAŽA" sheetId="11" r:id="rId3"/>
    <sheet name="ZIDARSKI RADOVI" sheetId="18" r:id="rId4"/>
    <sheet name="GIPS-KARTONSKI RADOVI" sheetId="15" r:id="rId5"/>
    <sheet name="STOLARSKI RADOVI" sheetId="6" r:id="rId6"/>
    <sheet name="STAKLARSKI I BRAVARSKI RADOVI" sheetId="20" r:id="rId7"/>
    <sheet name="PODOPOLAGAČKI RADOVI " sheetId="21" r:id="rId8"/>
    <sheet name="SOBOSLIKARSKO-LIČILAČKI RADOVI" sheetId="8" r:id="rId9"/>
    <sheet name="NAMJEŠTAJ  I OPREMA" sheetId="32" r:id="rId10"/>
    <sheet name="OSTALI RADOVI" sheetId="31" r:id="rId11"/>
  </sheets>
  <definedNames>
    <definedName name="_xlnm._FilterDatabase" localSheetId="7" hidden="1">'PODOPOLAGAČKI RADOVI '!$A$7:$H$206</definedName>
    <definedName name="_xlnm._FilterDatabase" localSheetId="2" hidden="1">'RUŠENJA I DEMONTAŽA'!$A$5:$H$84</definedName>
    <definedName name="_xlnm.Print_Area" localSheetId="4">'GIPS-KARTONSKI RADOVI'!$A$1:$H$52</definedName>
    <definedName name="_xlnm.Print_Area" localSheetId="0">NASLOVNA!$A$1:$H$53</definedName>
    <definedName name="_xlnm.Print_Area" localSheetId="10">'OSTALI RADOVI'!$A$1:$H$22</definedName>
    <definedName name="_xlnm.Print_Area" localSheetId="7">'PODOPOLAGAČKI RADOVI '!$A$1:$H$206</definedName>
    <definedName name="_xlnm.Print_Area" localSheetId="1">REKAPITULACIJA!$A$1:$E$18</definedName>
    <definedName name="_xlnm.Print_Area" localSheetId="2">'RUŠENJA I DEMONTAŽA'!$A$1:$H$85</definedName>
    <definedName name="_xlnm.Print_Area" localSheetId="8">'SOBOSLIKARSKO-LIČILAČKI RADOVI'!$A$1:$H$84</definedName>
    <definedName name="_xlnm.Print_Area" localSheetId="6">'STAKLARSKI I BRAVARSKI RADOVI'!$A$1:$H$33</definedName>
    <definedName name="_xlnm.Print_Area" localSheetId="5">'STOLARSKI RADOVI'!$A$1:$H$70</definedName>
    <definedName name="_xlnm.Print_Area" localSheetId="3">'ZIDARSKI RADOVI'!$A$1:$H$46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6" i="32" l="1"/>
  <c r="H49" i="8"/>
  <c r="H50" i="8"/>
  <c r="H203" i="32" l="1"/>
  <c r="H28" i="21"/>
  <c r="H10" i="11"/>
  <c r="H11" i="32"/>
  <c r="H285" i="32"/>
  <c r="H280" i="32"/>
  <c r="H276" i="32"/>
  <c r="H269" i="32"/>
  <c r="H262" i="32"/>
  <c r="H259" i="32"/>
  <c r="H252" i="32"/>
  <c r="H244" i="32"/>
  <c r="H239" i="32"/>
  <c r="H234" i="32"/>
  <c r="H229" i="32"/>
  <c r="H226" i="32"/>
  <c r="H221" i="32"/>
  <c r="H200" i="32"/>
  <c r="H195" i="32"/>
  <c r="H192" i="32"/>
  <c r="H190" i="32"/>
  <c r="H185" i="32"/>
  <c r="H183" i="32"/>
  <c r="H181" i="32"/>
  <c r="H177" i="32"/>
  <c r="F173" i="32"/>
  <c r="H173" i="32" s="1"/>
  <c r="H164" i="32"/>
  <c r="H157" i="32"/>
  <c r="H152" i="32"/>
  <c r="H143" i="32"/>
  <c r="H137" i="32"/>
  <c r="H127" i="32"/>
  <c r="H123" i="32"/>
  <c r="H118" i="32"/>
  <c r="H114" i="32"/>
  <c r="H110" i="32"/>
  <c r="H106" i="32"/>
  <c r="H102" i="32"/>
  <c r="H98" i="32"/>
  <c r="H94" i="32"/>
  <c r="H90" i="32"/>
  <c r="F85" i="32"/>
  <c r="H85" i="32" s="1"/>
  <c r="H79" i="32"/>
  <c r="F75" i="32"/>
  <c r="H75" i="32" s="1"/>
  <c r="H71" i="32"/>
  <c r="H66" i="32"/>
  <c r="H61" i="32"/>
  <c r="H57" i="32"/>
  <c r="H52" i="32"/>
  <c r="H47" i="32"/>
  <c r="H42" i="32"/>
  <c r="H39" i="32"/>
  <c r="H34" i="32"/>
  <c r="F27" i="32"/>
  <c r="H27" i="32" s="1"/>
  <c r="H23" i="32"/>
  <c r="H17" i="32"/>
  <c r="H51" i="6"/>
  <c r="H42" i="6"/>
  <c r="H34" i="6"/>
  <c r="H25" i="6"/>
  <c r="H17" i="6"/>
  <c r="E22" i="18"/>
  <c r="F20" i="18" s="1"/>
  <c r="H20" i="18" s="1"/>
  <c r="E21" i="18"/>
  <c r="H289" i="32" l="1"/>
  <c r="E15" i="10" s="1"/>
  <c r="H73" i="11"/>
  <c r="F57" i="8"/>
  <c r="H57" i="8" s="1"/>
  <c r="H32" i="15"/>
  <c r="H203" i="21"/>
  <c r="H202" i="21"/>
  <c r="H201" i="21"/>
  <c r="H30" i="20"/>
  <c r="H29" i="20"/>
  <c r="H28" i="20"/>
  <c r="H67" i="6"/>
  <c r="H66" i="6"/>
  <c r="H65" i="6"/>
  <c r="H144" i="21"/>
  <c r="H175" i="21"/>
  <c r="H184" i="21"/>
  <c r="H198" i="21" l="1"/>
  <c r="F190" i="21"/>
  <c r="H190" i="21" s="1"/>
  <c r="F22" i="20" l="1"/>
  <c r="F18" i="20"/>
  <c r="D17" i="20"/>
  <c r="F38" i="15"/>
  <c r="F18" i="15"/>
  <c r="H18" i="11"/>
  <c r="D68" i="11"/>
  <c r="D70" i="11"/>
  <c r="F21" i="11"/>
  <c r="E11" i="11" l="1"/>
  <c r="F27" i="8"/>
  <c r="F18" i="8"/>
  <c r="F17" i="8"/>
  <c r="F16" i="8"/>
  <c r="H14" i="8"/>
  <c r="H13" i="8"/>
  <c r="H12" i="8"/>
  <c r="H17" i="31"/>
  <c r="H21" i="31" s="1"/>
  <c r="E16" i="10" s="1"/>
  <c r="H27" i="8" l="1"/>
  <c r="H16" i="8"/>
  <c r="H18" i="8"/>
  <c r="H17" i="8"/>
  <c r="H38" i="15" l="1"/>
  <c r="H12" i="21" l="1"/>
  <c r="F69" i="11" l="1"/>
  <c r="F67" i="11"/>
  <c r="H61" i="21" l="1"/>
  <c r="H85" i="21"/>
  <c r="F66" i="11"/>
  <c r="H66" i="11" s="1"/>
  <c r="H75" i="21"/>
  <c r="H68" i="21"/>
  <c r="H21" i="21"/>
  <c r="H135" i="21"/>
  <c r="H127" i="21"/>
  <c r="H21" i="11"/>
  <c r="H57" i="11"/>
  <c r="H55" i="11"/>
  <c r="H120" i="21" l="1"/>
  <c r="H205" i="21" s="1"/>
  <c r="E13" i="10" s="1"/>
  <c r="H22" i="20" l="1"/>
  <c r="H18" i="20"/>
  <c r="H61" i="8"/>
  <c r="H67" i="8"/>
  <c r="H74" i="8"/>
  <c r="H73" i="8"/>
  <c r="H79" i="8"/>
  <c r="H78" i="8"/>
  <c r="H77" i="8"/>
  <c r="H47" i="15"/>
  <c r="H46" i="15"/>
  <c r="H45" i="15"/>
  <c r="H44" i="18"/>
  <c r="H43" i="18"/>
  <c r="H42" i="18"/>
  <c r="H45" i="18" s="1"/>
  <c r="H38" i="18"/>
  <c r="H33" i="18"/>
  <c r="H28" i="18"/>
  <c r="H11" i="18"/>
  <c r="H82" i="11"/>
  <c r="H81" i="11"/>
  <c r="H80" i="11"/>
  <c r="H77" i="11"/>
  <c r="H76" i="11"/>
  <c r="F35" i="8"/>
  <c r="H35" i="8" s="1"/>
  <c r="F26" i="8"/>
  <c r="H26" i="8" s="1"/>
  <c r="F11" i="8"/>
  <c r="H11" i="8" s="1"/>
  <c r="F10" i="8"/>
  <c r="D21" i="20"/>
  <c r="H18" i="15"/>
  <c r="F62" i="11"/>
  <c r="F58" i="6"/>
  <c r="H58" i="6" s="1"/>
  <c r="H69" i="6" s="1"/>
  <c r="E11" i="10" s="1"/>
  <c r="F41" i="8" l="1"/>
  <c r="H41" i="8" s="1"/>
  <c r="F15" i="20"/>
  <c r="H15" i="20" s="1"/>
  <c r="H10" i="8"/>
  <c r="H32" i="20"/>
  <c r="E12" i="10" s="1"/>
  <c r="H51" i="15"/>
  <c r="E10" i="10" s="1"/>
  <c r="F60" i="11"/>
  <c r="H60" i="11" s="1"/>
  <c r="H83" i="8" l="1"/>
  <c r="E14" i="10" s="1"/>
  <c r="E9" i="10"/>
  <c r="H84" i="11"/>
  <c r="E8" i="10" s="1"/>
  <c r="E17" i="10" l="1"/>
</calcChain>
</file>

<file path=xl/sharedStrings.xml><?xml version="1.0" encoding="utf-8"?>
<sst xmlns="http://schemas.openxmlformats.org/spreadsheetml/2006/main" count="1089" uniqueCount="614">
  <si>
    <t>RB</t>
  </si>
  <si>
    <t>STAVKA</t>
  </si>
  <si>
    <t>OPIS</t>
  </si>
  <si>
    <t>KOLIČINA</t>
  </si>
  <si>
    <t>JED CIJENA</t>
  </si>
  <si>
    <t>UKUPNO</t>
  </si>
  <si>
    <t>PROSTOR</t>
  </si>
  <si>
    <t>UO1</t>
  </si>
  <si>
    <t>SL</t>
  </si>
  <si>
    <t>UO2</t>
  </si>
  <si>
    <t>PS</t>
  </si>
  <si>
    <t>ZV</t>
  </si>
  <si>
    <t>UO4</t>
  </si>
  <si>
    <t>V</t>
  </si>
  <si>
    <t>SK</t>
  </si>
  <si>
    <t>NAMJEŠTAJ I OPREMA</t>
  </si>
  <si>
    <t>JED MJ</t>
  </si>
  <si>
    <t>KOM</t>
  </si>
  <si>
    <t>M3</t>
  </si>
  <si>
    <t>M4</t>
  </si>
  <si>
    <t>OBJEKT 4 I KAT</t>
  </si>
  <si>
    <t>UK5</t>
  </si>
  <si>
    <t>UO3</t>
  </si>
  <si>
    <t>UO5</t>
  </si>
  <si>
    <t>B1</t>
  </si>
  <si>
    <t>WB1</t>
  </si>
  <si>
    <t>KS7</t>
  </si>
  <si>
    <t>UO8</t>
  </si>
  <si>
    <t>CPU</t>
  </si>
  <si>
    <t>KO8</t>
  </si>
  <si>
    <t>B2</t>
  </si>
  <si>
    <t>PS1</t>
  </si>
  <si>
    <t>UO52</t>
  </si>
  <si>
    <t>AKD ZAGREB</t>
  </si>
  <si>
    <t>B3</t>
  </si>
  <si>
    <t>KVAKA SA KLJUČEM (3 KLJUČA)</t>
  </si>
  <si>
    <t>KVAKA SA  ZAKLJUČAVANJEM NA BRAVI (IZNUTRA)</t>
  </si>
  <si>
    <t>VINYL BIJELI- IQ SURFACE SOLID SEASHELL, ROLLS 2M</t>
  </si>
  <si>
    <t>VINYL CRNI- IQ NATURAL BLACK, ROLLS 2M</t>
  </si>
  <si>
    <t>A</t>
  </si>
  <si>
    <r>
      <rPr>
        <b/>
        <sz val="11"/>
        <color theme="1"/>
        <rFont val="Calibri"/>
        <family val="2"/>
        <charset val="238"/>
        <scheme val="minor"/>
      </rPr>
      <t>LADIČAR NA KOTAČIMA, SA UKOPANOM RUČKOM SA GORNJE STRANE:</t>
    </r>
    <r>
      <rPr>
        <sz val="11"/>
        <color theme="1"/>
        <rFont val="Calibri"/>
        <family val="2"/>
        <charset val="238"/>
        <scheme val="minor"/>
      </rPr>
      <t xml:space="preserve"> RADNA PLOČA ANTRAZIT U963 DIAMOND GREY</t>
    </r>
  </si>
  <si>
    <t>P1</t>
  </si>
  <si>
    <r>
      <rPr>
        <b/>
        <sz val="11"/>
        <color theme="1"/>
        <rFont val="Calibri"/>
        <family val="2"/>
        <charset val="238"/>
        <scheme val="minor"/>
      </rPr>
      <t>NOSAČ PC</t>
    </r>
    <r>
      <rPr>
        <sz val="11"/>
        <color theme="1"/>
        <rFont val="Calibri"/>
        <family val="2"/>
        <charset val="238"/>
        <scheme val="minor"/>
      </rPr>
      <t xml:space="preserve">- NOSAČ KUTIJE PC NA 4 KOTAČA </t>
    </r>
  </si>
  <si>
    <t xml:space="preserve"> </t>
  </si>
  <si>
    <t>REKAPITULACIJA GRAĐEVINSKO OBRTNIČKIH RADOVA</t>
  </si>
  <si>
    <t>RUŠENJA I DEMONTAŽE</t>
  </si>
  <si>
    <t>ZIDARSKI RADOVI</t>
  </si>
  <si>
    <t>PODOPOLAGAČKI RADOVI</t>
  </si>
  <si>
    <t>SOBOSLIKARSKO-LIČILAČKI RADOVI</t>
  </si>
  <si>
    <t>RUŠENJA I DEMONTAŽA</t>
  </si>
  <si>
    <t>Romicom doo, Kapol 24, Zagreb</t>
  </si>
  <si>
    <t>OIB: 53359844035</t>
  </si>
  <si>
    <t>Građevina :</t>
  </si>
  <si>
    <t>Lokacija građevine:</t>
  </si>
  <si>
    <t>Razina projekta:</t>
  </si>
  <si>
    <t>Oznaka projekta:</t>
  </si>
  <si>
    <t xml:space="preserve">Zajednička oznaka projekta: </t>
  </si>
  <si>
    <t xml:space="preserve">Oznaka mape : </t>
  </si>
  <si>
    <t xml:space="preserve">Odgovorna osoba ureda : </t>
  </si>
  <si>
    <t>Mjesto i datum :</t>
  </si>
  <si>
    <t>ZAGREB</t>
  </si>
  <si>
    <t xml:space="preserve">OIB:   </t>
  </si>
  <si>
    <t>I</t>
  </si>
  <si>
    <t>RUŠENJE I DEMONTAŽA</t>
  </si>
  <si>
    <t xml:space="preserve">kom </t>
  </si>
  <si>
    <t>GIPS KARTONSKI RADOVI</t>
  </si>
  <si>
    <t>II</t>
  </si>
  <si>
    <t>III</t>
  </si>
  <si>
    <t>STOLARSKI RADOVI</t>
  </si>
  <si>
    <t>VI</t>
  </si>
  <si>
    <t>VII</t>
  </si>
  <si>
    <t>GIPS-KARTONSKI RADOVI</t>
  </si>
  <si>
    <t>paušalno</t>
  </si>
  <si>
    <r>
      <t xml:space="preserve">Demontaža </t>
    </r>
    <r>
      <rPr>
        <b/>
        <sz val="9"/>
        <rFont val="Calibri"/>
        <family val="2"/>
        <charset val="238"/>
        <scheme val="minor"/>
      </rPr>
      <t>ostale elektroopreme na zidu</t>
    </r>
    <r>
      <rPr>
        <sz val="9"/>
        <rFont val="Calibri"/>
        <family val="2"/>
        <charset val="238"/>
        <scheme val="minor"/>
      </rPr>
      <t>: klima, kamera, senzori i sl. Pohrana demontirane opreme na mjesto određeno  od strane investitora radi moguće ponovne ugradnje.  U cijenu uključiti pregled prije od strane ovlaštene stručne osobe, sve potrebne predradnje.</t>
    </r>
  </si>
  <si>
    <t>Obračun po m2</t>
  </si>
  <si>
    <t>m2</t>
  </si>
  <si>
    <t>Obračun po m1</t>
  </si>
  <si>
    <t>m1</t>
  </si>
  <si>
    <t>a) šuta - kamionom do 3t nosivosti</t>
  </si>
  <si>
    <t>b) nesortirani otpad- kamionom do 3 t nosivosti</t>
  </si>
  <si>
    <t>m3</t>
  </si>
  <si>
    <t>tura</t>
  </si>
  <si>
    <t>Razni nespecificirani i nepredviđeni manji radovi kao i pripomoći. Samo jedinične cijene.</t>
  </si>
  <si>
    <t>PKV</t>
  </si>
  <si>
    <t>KV</t>
  </si>
  <si>
    <t>VKV</t>
  </si>
  <si>
    <t>sati</t>
  </si>
  <si>
    <t>RUŠENJA I DEMONTAŽA UKUPNO:</t>
  </si>
  <si>
    <t>Demontaža drvenih vrata sa dovratnikom. Svjetla veličina vrata iznosi cca 85 x 210 cm.</t>
  </si>
  <si>
    <t xml:space="preserve">Obračun po komadu: </t>
  </si>
  <si>
    <t>I.1</t>
  </si>
  <si>
    <t>I.3</t>
  </si>
  <si>
    <r>
      <t>Demontaža i skidanje,</t>
    </r>
    <r>
      <rPr>
        <b/>
        <sz val="9"/>
        <rFont val="Calibri"/>
        <family val="2"/>
        <charset val="238"/>
        <scheme val="minor"/>
      </rPr>
      <t xml:space="preserve"> utičnica, prekidača i kanalica z</t>
    </r>
    <r>
      <rPr>
        <sz val="9"/>
        <rFont val="Calibri"/>
        <family val="2"/>
        <charset val="238"/>
        <scheme val="minor"/>
      </rPr>
      <t>a razvod instalacija.
 Prethodno obavezno otapanje. Pohrana demontirane opreme na mjesto određeno od strane investitora radi moguće ponovne ugradnje na drugo mjesto. U cijenu uključiti pregled prije od strane ovlaštene stručne osobe, sve potrebne predradnje.</t>
    </r>
  </si>
  <si>
    <t>Utovar i odvoz materijala (nastalog otpada) na gradsku deponiju. Deponija otpada prema Zakonskim odredbama udaljenosti do 10 km.</t>
  </si>
  <si>
    <t>I.4</t>
  </si>
  <si>
    <t>I.5</t>
  </si>
  <si>
    <t>I.7</t>
  </si>
  <si>
    <t>I.8</t>
  </si>
  <si>
    <t>I.9</t>
  </si>
  <si>
    <t>II.1</t>
  </si>
  <si>
    <t>GLAZURE, ESTRISI</t>
  </si>
  <si>
    <t>Popravci cementnih glazura (estriha) na mjestima uklanjanja zida i mjestima oštećenja. Predhodno glazuru očistiti i usisati od odvojivih komada i prašine, podlogu impregnirati i zapuniti oštećenja adekvatnim materijalom (cemetnim estrihom M-25 ili reparaturnim mortom kao "Sika Patch-4" ili jednakovrijednim, ovisno o debljini i površini oštećenog sloja</t>
  </si>
  <si>
    <t>obračun po m2</t>
  </si>
  <si>
    <t>Dobava i izrada izravnavajućeg sloja</t>
  </si>
  <si>
    <t>B</t>
  </si>
  <si>
    <t>RAZNI RADOVI</t>
  </si>
  <si>
    <t>obračun po m1</t>
  </si>
  <si>
    <t>obračn po m2</t>
  </si>
  <si>
    <t>Uključivo potrebno gletanje. Sva otežanja u cijeni</t>
  </si>
  <si>
    <r>
      <t xml:space="preserve">Zidarsko zatvaranje raznih šliceva </t>
    </r>
    <r>
      <rPr>
        <sz val="10"/>
        <color theme="1"/>
        <rFont val="Calibri"/>
        <family val="2"/>
        <charset val="238"/>
        <scheme val="minor"/>
      </rPr>
      <t>i prodora u ab konstrukcijama poda, estihu i opečnim zidovima nakon prolaska instalacija. Izvesti u cem. Mortu ili mikrobetonom MB-30.</t>
    </r>
  </si>
  <si>
    <t>Uključivo potrebna oplata za zatvaranje i podupiranje iste. Male količine i sva otežajna u cijeni.</t>
  </si>
  <si>
    <t>Količina navedena u troškovniku je pretpostavljena</t>
  </si>
  <si>
    <r>
      <t xml:space="preserve">Kompletno čišćenje podova i pranje </t>
    </r>
    <r>
      <rPr>
        <sz val="10"/>
        <color theme="1"/>
        <rFont val="Calibri"/>
        <family val="2"/>
        <charset val="238"/>
        <scheme val="minor"/>
      </rPr>
      <t>svih prostora prije predaje zgrade.</t>
    </r>
  </si>
  <si>
    <t>Uključivo podne i zidne obloge i opločenja , stolarija i bravarija sa pripadajućim ostaklenjem.</t>
  </si>
  <si>
    <t>Uključivo odvoz manje šute i smeća na gradilišnu deponiju</t>
  </si>
  <si>
    <t>Razni nespecificirani i nepedviđeni manji radovi kao i pripomoći obrtnicima i instalaterima.</t>
  </si>
  <si>
    <t>Po stvarno odrađenim satima ovjerenim od strane investitora</t>
  </si>
  <si>
    <t>ZIDARSKI RADOVI UKUPNO:</t>
  </si>
  <si>
    <t>III.1</t>
  </si>
  <si>
    <t>Sva otežanja u cijeni</t>
  </si>
  <si>
    <t>veličina pretpostavljena</t>
  </si>
  <si>
    <t>zatvaranje otvora:</t>
  </si>
  <si>
    <t>ZATVORITI VRATA KNAUFOM PREMA UREDU BR 7 PREMA  8 dim cca 85/210 cm</t>
  </si>
  <si>
    <t>III.3</t>
  </si>
  <si>
    <t>III.4</t>
  </si>
  <si>
    <t>Razni nespecificirani i nepredviđeni manji radovi kao i pripomoći. Samo jedinične cijene</t>
  </si>
  <si>
    <t>GIPS KARTONSKI RADOVI UKUPNO:</t>
  </si>
  <si>
    <t xml:space="preserve">SOBOSLIKARSKO-LIČILAČKI RADOVI UKUPNO: </t>
  </si>
  <si>
    <t>U stavku uključeno bandažiranje i obrada svih spojeva zidova međusobno kao i zidova i stropova</t>
  </si>
  <si>
    <t>Visina stropa do 3m bez obzira na veličinu prostorije i plohe za bojanje</t>
  </si>
  <si>
    <t>obračun po m2 stvarno ličenih površina</t>
  </si>
  <si>
    <t>količina pretpostavljena po m2</t>
  </si>
  <si>
    <t>visina profila cca 15 cm</t>
  </si>
  <si>
    <t>bojanje bijelom bolom za metal</t>
  </si>
  <si>
    <t>izraziti jediničnu cijenu po m1 za veličinu profila</t>
  </si>
  <si>
    <t>obračun po stvarnoj količini</t>
  </si>
  <si>
    <t>bojanje bijelom bolom za metal ili PVC (prema tipu cijevi</t>
  </si>
  <si>
    <t>do Ø 50 mm</t>
  </si>
  <si>
    <t>od Ø 50 mm do Ø 150 mm</t>
  </si>
  <si>
    <t>garancija 10g, osiguran servis i dijelovi 2g</t>
  </si>
  <si>
    <t>vrata sa dovratnikom- desna</t>
  </si>
  <si>
    <t>vrata sa dovratnikom- lijeva</t>
  </si>
  <si>
    <t>obračun po kom</t>
  </si>
  <si>
    <t>kom</t>
  </si>
  <si>
    <t>vrata sa dovratnikom od MDF, pokrivno lakirana, MDF BOJAN MAT RAL 9010 WHITE MAT, sve prema nacrtu i opisu u prlogu</t>
  </si>
  <si>
    <t>1) O1 I 6 - SANITARNI ČVOR</t>
  </si>
  <si>
    <t>2) O1 II 6- SANITARNI ČVOR</t>
  </si>
  <si>
    <t>VRATA DESNA SA DOVRATNIKOM- DVOKRILNA- O1 II 3- URED 8 RM+ 1 RM TESTIRANJE</t>
  </si>
  <si>
    <t xml:space="preserve">STOLARSKI RADOVI UKUPNO: </t>
  </si>
  <si>
    <t xml:space="preserve">PRIPREMA ZA LIČENJE ZIDNIH I STROPNIH POVRŠINA: DLETANJE I RAVNANJE ZIDA: </t>
  </si>
  <si>
    <t xml:space="preserve">sva otežanja i krojenje po mjeri uključeni u cijenu </t>
  </si>
  <si>
    <t xml:space="preserve">obračun po m2 </t>
  </si>
  <si>
    <t>sve prema izmjeri u naravi i prema nacrtu u prilogu</t>
  </si>
  <si>
    <t>OBJ 1 2 KAT</t>
  </si>
  <si>
    <t>OBJ 1 1 KAT</t>
  </si>
  <si>
    <t>IX</t>
  </si>
  <si>
    <t xml:space="preserve">dobava i postava heterogene vinyl podne obloge po mjeri  </t>
  </si>
  <si>
    <t xml:space="preserve">PODOPOLAGAČKI RADOVI UKUPNO: </t>
  </si>
  <si>
    <t>RUBNA LAJSNA- KAO POD VINYL BIJELI- IQ SURFACE SOLID SEASHELL, ROLLS 2M</t>
  </si>
  <si>
    <t>okov brušeni  inox ili bijele boje, dim cca 80 x 210 cm</t>
  </si>
  <si>
    <t>okov brušeni  inox ili bijele boje, dim cca 80+75 x 210 cm</t>
  </si>
  <si>
    <t>OBJ 1zid</t>
  </si>
  <si>
    <t>OBJ 1 strop</t>
  </si>
  <si>
    <t>OBJEKT 1 zid</t>
  </si>
  <si>
    <t>OBJEKT 1 strop</t>
  </si>
  <si>
    <t>UNUTARNJE UREĐENJE</t>
  </si>
  <si>
    <t xml:space="preserve">TROŠKOVNIK  UNUTARNJEG UREĐENJA </t>
  </si>
  <si>
    <r>
      <t xml:space="preserve">okov brušeni  inox ili bijele boje, dim cca </t>
    </r>
    <r>
      <rPr>
        <b/>
        <sz val="11"/>
        <rFont val="Calibri"/>
        <family val="2"/>
        <charset val="238"/>
        <scheme val="minor"/>
      </rPr>
      <t>80x 210 cm</t>
    </r>
  </si>
  <si>
    <t>Agencija za komercijalnu djelatnost d.o.o.</t>
  </si>
  <si>
    <t>mr.sc.Romina Radović, dipl.dizajner</t>
  </si>
  <si>
    <t>VI.3</t>
  </si>
  <si>
    <t>Podna obloga mora biti sljedećih karakteristika:</t>
  </si>
  <si>
    <t xml:space="preserve">- širina role prema ISO 24341 - EN 426: 200 cm </t>
  </si>
  <si>
    <t xml:space="preserve">- dužina role prema ISO 24341 - EN 426: 2300 cm </t>
  </si>
  <si>
    <t xml:space="preserve">- ukupna debljina prema ISO 24346: 2,0 mm </t>
  </si>
  <si>
    <t>- građevinska klasa prema ISO 10874: 34 (commercial) / 43 (industrial)</t>
  </si>
  <si>
    <t>- protukliznost prema DIN 51130: R9</t>
  </si>
  <si>
    <t xml:space="preserve">- otporno na kotačiće stolaca prema ISO 4918 </t>
  </si>
  <si>
    <t>- trajno antistatična prema EN 1815: &lt;2 kV</t>
  </si>
  <si>
    <t>- boja i shema polaganja prema izboru projektanta</t>
  </si>
  <si>
    <t>Uključivo dobava i postava materijala, pribor,  te upotreba svih potrebnih alata i uređaja.</t>
  </si>
  <si>
    <t>Dobava i postava elastične homogene pvc podne obloge.</t>
  </si>
  <si>
    <t xml:space="preserve">- debljina nosivog sloja prema ISO 24340: 2,0 mm </t>
  </si>
  <si>
    <t>- ukupna masa prema ISO 23997: 2800 g/m2</t>
  </si>
  <si>
    <t>- zaštitni sloj: new iQ PUR</t>
  </si>
  <si>
    <t>- otpornost na bakterije prema ISO 846: ne podržava rast i razvoj</t>
  </si>
  <si>
    <t>- pogodno za podno grijanje: max 27°C</t>
  </si>
  <si>
    <t>- zapaljivost: Bfl-s1 prema EN 13501-1 odnosno prema EN ISO 9239-1: ≥ 8kW/m2</t>
  </si>
  <si>
    <t>- emisija čestica u zraku prema ISO 14644-1: ISO Class 4</t>
  </si>
  <si>
    <t>- toplinska otpornost prema EN 12667 Approx. 0.01 m2 K/W</t>
  </si>
  <si>
    <t>- utisak prema EN ISO 24343-1: 0,02 mm (traženo: &lt;0,10 mm)</t>
  </si>
  <si>
    <t>PROIZVOD kao TARKETT iQ Surface ili jednakovrijedan</t>
  </si>
  <si>
    <t>elastična podna obloga u roli</t>
  </si>
  <si>
    <r>
      <t>- vodonepropusnost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prema EN 13553 Annex A Wetroom test GBR Class VT - nepropusno</t>
    </r>
  </si>
  <si>
    <t>obračun po m2 /m1</t>
  </si>
  <si>
    <t>vrata sa dovratnikom s šifrom- lijeva</t>
  </si>
  <si>
    <t>KVAKU SA ŠIFROM OSIGURAVA INVESTITOR</t>
  </si>
  <si>
    <t>TROŠKOVNIK GRAĐEVINSKO OBRTNIČKIH RADOVA</t>
  </si>
  <si>
    <t>OBJEKT 1 I I II KAT</t>
  </si>
  <si>
    <t>Površina mora biti čista, bez pukotina, nosiva, suha, bez tvari koje mogu utjecati na prijanjanje (kao što su masti, bitumen, prašina, boja, ostaci ljepila i sl.)</t>
  </si>
  <si>
    <t>dobava i postava MDF rubne lajne 6 cm</t>
  </si>
  <si>
    <t>Dobava i postava sokla, MDF 60mm/10mm, lakirano u boju po ralu.</t>
  </si>
  <si>
    <t>U slučaju nemogućnosti dovođenja visine podloga poda, na tim pozicijama predvidjeti prelazne lajsne. Prije nabave konzultirati se sa projektantom.</t>
  </si>
  <si>
    <t>MOGUĆI RAD:</t>
  </si>
  <si>
    <t>Al lajsne i profil</t>
  </si>
  <si>
    <t>a)</t>
  </si>
  <si>
    <t>PRAG VRATA</t>
  </si>
  <si>
    <t>prijelaz bez praga, ukoliko je moguće izvesti</t>
  </si>
  <si>
    <r>
      <rPr>
        <b/>
        <sz val="11"/>
        <color theme="1"/>
        <rFont val="Calibri"/>
        <family val="2"/>
        <charset val="238"/>
        <scheme val="minor"/>
      </rPr>
      <t>ZAMJENA STAKLA NA POSTOJEĆIM AL PROZORIMA SA IZO STAKLOM I KLUPČICOM OBJEKT 1 I i II KAT</t>
    </r>
    <r>
      <rPr>
        <sz val="11"/>
        <color theme="1"/>
        <rFont val="Calibri"/>
        <family val="2"/>
        <charset val="238"/>
        <scheme val="minor"/>
      </rPr>
      <t xml:space="preserve"> ; dim: PREMA IZMJERI;   </t>
    </r>
  </si>
  <si>
    <t>STOLARSKI I RADOVI</t>
  </si>
  <si>
    <t>stavka ukkjučuje sav rad, nabavu potrebnog materijala i rad na ponovnoj ugradnji</t>
  </si>
  <si>
    <t>OBJEKT 1 I KAT</t>
  </si>
  <si>
    <t>OBJEKT 1 I KAT : 7</t>
  </si>
  <si>
    <t>IZRADA I DOBAVA NOVIH VRATA</t>
  </si>
  <si>
    <t>vrata na objektu 1 I i II kat</t>
  </si>
  <si>
    <t>Dobava i postava elastične homogene pvc podne obloge. OBJEKT 1 I i II KAT HODNIK</t>
  </si>
  <si>
    <t>UREDI</t>
  </si>
  <si>
    <t>Demontaža drvenih vrata sa dovratnikom. Svjetla veličina vrata iznosi cca 85 x 210 cm. i odlaganje na privremeni deponij gradilišta i odvoz na deponij , u dogovoru sa investitorom</t>
  </si>
  <si>
    <t xml:space="preserve">  </t>
  </si>
  <si>
    <t>PVC Line 173 - aluminijska podna rubna letva (sokl)</t>
  </si>
  <si>
    <t>https://www.profilpas.com/hr/proizvodi/lajsne/aluminijske-lajsne/pvc-line-173-aluminijska-podna-rubna-letva-sokl</t>
  </si>
  <si>
    <t>PVC Line 172 - PVC podna rubna letva (sokl)</t>
  </si>
  <si>
    <t>https://www.profilpas.com/hr/proizvodi/lajsne/pvc-lajsne/pvc-line-172-pvc-podna-rubna-letva-sokl</t>
  </si>
  <si>
    <t>ILI</t>
  </si>
  <si>
    <t>OBJEKT 1 II KAT</t>
  </si>
  <si>
    <t>K</t>
  </si>
  <si>
    <t>SD</t>
  </si>
  <si>
    <t>P</t>
  </si>
  <si>
    <t>L</t>
  </si>
  <si>
    <t>NO 90</t>
  </si>
  <si>
    <t>NO 45</t>
  </si>
  <si>
    <r>
      <rPr>
        <b/>
        <sz val="11"/>
        <color theme="1"/>
        <rFont val="Calibri"/>
        <family val="2"/>
        <charset val="238"/>
        <scheme val="minor"/>
      </rPr>
      <t xml:space="preserve">POMOĆNI RADNI STOL 160/70/76: </t>
    </r>
    <r>
      <rPr>
        <sz val="11"/>
        <color theme="1"/>
        <rFont val="Calibri"/>
        <family val="2"/>
        <charset val="238"/>
        <scheme val="minor"/>
      </rPr>
      <t>POSTOLJE PLASTIFICORANO U CRNU BOJU, RADNA PLOČA ANTRAZIT U963 DIAMOND GREY</t>
    </r>
  </si>
  <si>
    <t>WB2</t>
  </si>
  <si>
    <t>ZV3</t>
  </si>
  <si>
    <t xml:space="preserve"> VM</t>
  </si>
  <si>
    <t>METALNA ŠIPKA VJEŠALICA S 4 JEŠALICE, OVJEŠENO NA STROP I ZID</t>
  </si>
  <si>
    <t>OCPU</t>
  </si>
  <si>
    <t>P3</t>
  </si>
  <si>
    <t>OBJEKT 1 I KAT: 2</t>
  </si>
  <si>
    <t>OBJEKT 1 II KAT: 5</t>
  </si>
  <si>
    <t>OBJEKT 1 I KAT: 3</t>
  </si>
  <si>
    <t>OBJEKT 1 II KAT: 2</t>
  </si>
  <si>
    <t>VM</t>
  </si>
  <si>
    <t>ZAGREB, LISTOPAD 2023</t>
  </si>
  <si>
    <t>Savska cesta 31, ZAGREB</t>
  </si>
  <si>
    <t>demontaža gk stropa hodnika</t>
  </si>
  <si>
    <t xml:space="preserve">Uklanjati pažljivo sa što manjim oštećenjima. </t>
  </si>
  <si>
    <t>Uklonjene gk ploče odvesti na mjesto u dogovoru sa investitorom (privremeni deponij gradilišta) ili na deponij.</t>
  </si>
  <si>
    <t>ukoliko je u ispravnom stanju i primjenjiva, ostaviti podkonstrukciju</t>
  </si>
  <si>
    <t>I.2</t>
  </si>
  <si>
    <t>Savska cesta 31, Zagreb</t>
  </si>
  <si>
    <t>Autor projekta:</t>
  </si>
  <si>
    <t>mr.sc. Romina Radović</t>
  </si>
  <si>
    <t>URED 6112</t>
  </si>
  <si>
    <t>uklanjanje gk postojećek stropa OBJEKT I 1 KAT</t>
  </si>
  <si>
    <t>UKLANJANJE RUBNIH LAJSNI U UREDU 6112</t>
  </si>
  <si>
    <t>I.10</t>
  </si>
  <si>
    <t>I/2023</t>
  </si>
  <si>
    <t xml:space="preserve"> PROJEKT INTERIJERA:</t>
  </si>
  <si>
    <t>izvesti u ravnini, bez istaka.</t>
  </si>
  <si>
    <t>KAMENOPOLAGAČKI RADOVI</t>
  </si>
  <si>
    <t>RUBNI KAMEN- SOKL</t>
  </si>
  <si>
    <t>dobava, isporuka ipostavljanje rubnog kamena- sokla na objektu</t>
  </si>
  <si>
    <t>boja i tip prema odabiru investitora</t>
  </si>
  <si>
    <t xml:space="preserve">OBJEKT 1 </t>
  </si>
  <si>
    <t>OBJ 1 2 KAT HODNIK strop</t>
  </si>
  <si>
    <t>OBJ 1 1 KAT HODNIK strop</t>
  </si>
  <si>
    <t>OBJ 1 PRIZEMLJE KAT HODNIK strop</t>
  </si>
  <si>
    <t>OBJ 1 2 KAT HODNIK ZID</t>
  </si>
  <si>
    <t>OBJ 1 1 KAT HODNIK ZID</t>
  </si>
  <si>
    <t>OBJ 1 PRIZEMLJE KAT HODNIK ZID</t>
  </si>
  <si>
    <t>SDF</t>
  </si>
  <si>
    <t>SK2</t>
  </si>
  <si>
    <t>UO6112</t>
  </si>
  <si>
    <t>CP</t>
  </si>
  <si>
    <t>ZO1</t>
  </si>
  <si>
    <t>ZIDNA OBLOGA ZA TV</t>
  </si>
  <si>
    <t>ZO2</t>
  </si>
  <si>
    <t>ZIDNA OBLOGA SVIJETLA</t>
  </si>
  <si>
    <t xml:space="preserve">vodoravni  kabelski kanal ispod radne ploče </t>
  </si>
  <si>
    <t>stol nosivosti min 80 kg</t>
  </si>
  <si>
    <t xml:space="preserve">metalno postolje plastificirano u crnu boju, kvadratnog presjeka cca9x6 cm, </t>
  </si>
  <si>
    <t xml:space="preserve">ELEMENT SA LADICAMA  </t>
  </si>
  <si>
    <t>sa 3 ladice, ladice otvaranje na push</t>
  </si>
  <si>
    <t>DIM CCA 196X40X266 CM</t>
  </si>
  <si>
    <t>Obračun cijelog kompleta (procjena prema m2 cca 300 m2).</t>
  </si>
  <si>
    <t xml:space="preserve">OBJEKTI I  </t>
  </si>
  <si>
    <t>IV</t>
  </si>
  <si>
    <t>STAKLARSKI I BRAVARSKI RADOVI</t>
  </si>
  <si>
    <t xml:space="preserve">STAKLARSKI I BRAVARSKI RADOVI UKUPNO: </t>
  </si>
  <si>
    <t>VIII</t>
  </si>
  <si>
    <t xml:space="preserve">NAMJEŠTAJ I OPREMA UKUPNO: </t>
  </si>
  <si>
    <t>OSTALI RADOVI</t>
  </si>
  <si>
    <t xml:space="preserve">OSTALI RADOVI  UKUPNO: </t>
  </si>
  <si>
    <t>SOBOSLIKARSKO- LIČILAČKI  RADOVI</t>
  </si>
  <si>
    <t>kpl</t>
  </si>
  <si>
    <r>
      <t>Demontaža, uklanjanje i Iznošenje</t>
    </r>
    <r>
      <rPr>
        <b/>
        <sz val="9"/>
        <rFont val="Calibri"/>
        <family val="2"/>
        <charset val="238"/>
        <scheme val="minor"/>
      </rPr>
      <t xml:space="preserve"> unutarnjih vrata</t>
    </r>
    <r>
      <rPr>
        <sz val="9"/>
        <rFont val="Calibri"/>
        <family val="2"/>
        <charset val="238"/>
        <scheme val="minor"/>
      </rPr>
      <t xml:space="preserve">. Uklonjena vrata odvesti na mjesto u dogovoru sa investitorom (privremeni deponij gradilišta) ili na deponij.
Uklanjati pažljivo sa što manjim oštećenjima. </t>
    </r>
  </si>
  <si>
    <t>1) URED 2 RM- O1 I 1</t>
  </si>
  <si>
    <t>2) URED 1 RM TAJNICA- O1 I 2</t>
  </si>
  <si>
    <r>
      <t>Pažljiva demontaža drvenih vrata sa staklenom isunom i dovratnikom</t>
    </r>
    <r>
      <rPr>
        <i/>
        <strike/>
        <sz val="10"/>
        <rFont val="Calibri"/>
        <family val="2"/>
        <charset val="238"/>
        <scheme val="minor"/>
      </rPr>
      <t xml:space="preserve"> </t>
    </r>
    <r>
      <rPr>
        <i/>
        <sz val="10"/>
        <rFont val="Calibri"/>
        <family val="2"/>
        <charset val="238"/>
        <scheme val="minor"/>
      </rPr>
      <t>Svjetla veličina vrata iznosi cca 85 x 210 cm i odlaganje na privremeni deponij gradilišta i odvoz na deponij , u dogovoru sa investitorom</t>
    </r>
  </si>
  <si>
    <t>3) URED VODITELJ- O1 I 3</t>
  </si>
  <si>
    <t>4) SANITARNI ČVOR O1 I 6</t>
  </si>
  <si>
    <t>5) KONFERENCIJSKA SOBA- O1 I 7</t>
  </si>
  <si>
    <t>6) URED 6 RM O1 I 8</t>
  </si>
  <si>
    <t>7) URED 2 RM- O1 II 2</t>
  </si>
  <si>
    <t>8) URED 8 RM+ 1 RM TESTIRANJE- O1 II 3</t>
  </si>
  <si>
    <t>Demontaža drvenih vrata sa dovratnikom. Svjetla veličina vrata iznosi cca 85+75 x 210 cm. i odlaganje na privremeni deponij gradilišta i odvoz na deponij , u dogovoru sa investitorom</t>
  </si>
  <si>
    <t>9) URED 6RM + 1RM TESTIRANJE- O1 II 5</t>
  </si>
  <si>
    <t>10) SANITARNI ČVOR- O1 II 6</t>
  </si>
  <si>
    <t>sokl do cca 10cm</t>
  </si>
  <si>
    <r>
      <t>Uklanjanje</t>
    </r>
    <r>
      <rPr>
        <b/>
        <sz val="9"/>
        <rFont val="Calibri"/>
        <family val="2"/>
        <charset val="238"/>
        <scheme val="minor"/>
      </rPr>
      <t xml:space="preserve"> podne obloge parketa i/ili laminata i rubnih lajsni u uredima i hodnicima.</t>
    </r>
    <r>
      <rPr>
        <sz val="9"/>
        <rFont val="Calibri"/>
        <family val="2"/>
        <charset val="238"/>
        <scheme val="minor"/>
      </rPr>
      <t xml:space="preserve"> Uključeno skidanje svih slojeva i moguće razbijanje cementne podloge. Mala količina i sva otežanja uključena u cijenu.  Uklonjenu podnu oblogu odvesti na mjesto u dogovoru sa investitorom (privremeni deponij gradilišta) ili na deponij.
Uklanjati pažljivo sa što manjim oštećenjima. </t>
    </r>
  </si>
  <si>
    <t>I.6</t>
  </si>
  <si>
    <t>II.2</t>
  </si>
  <si>
    <t>II.3</t>
  </si>
  <si>
    <t>II.4</t>
  </si>
  <si>
    <t>II.5</t>
  </si>
  <si>
    <t>1) KONFERENCIJSKA SOBA- O1 I 7</t>
  </si>
  <si>
    <t>2) URED 6RM + 1RM TESTIRANJE- O1 II 5</t>
  </si>
  <si>
    <t>ZATVORITI VRATA KNAUFOM U UREDU 5 PREMA UREDU BR 3, dim cca 85/210 cm</t>
  </si>
  <si>
    <t>OBJEKT1 I KAT</t>
  </si>
  <si>
    <t>OBJEKT1 II KAT</t>
  </si>
  <si>
    <t>III.2</t>
  </si>
  <si>
    <t>OBJEKT 1 I KAT: 1,8</t>
  </si>
  <si>
    <t>V.2.</t>
  </si>
  <si>
    <t>V.1.</t>
  </si>
  <si>
    <t>vrata sa dovratnikom sa šifrom- desna V.2.</t>
  </si>
  <si>
    <r>
      <rPr>
        <b/>
        <sz val="11"/>
        <color theme="1"/>
        <rFont val="Calibri"/>
        <family val="2"/>
        <charset val="238"/>
        <scheme val="minor"/>
      </rPr>
      <t>VRATA LIJEVA SA DOVRATNIKOM, SA OZNAKOM SANIT ČVORA XYXX</t>
    </r>
    <r>
      <rPr>
        <sz val="11"/>
        <color theme="1"/>
        <rFont val="Calibri"/>
        <family val="2"/>
        <charset val="238"/>
        <scheme val="minor"/>
      </rPr>
      <t>-I PERFORACIJOM/ OTVOROM ZA VENTILACIJU</t>
    </r>
  </si>
  <si>
    <t>2. PROZORSKO STAKLO PROZORA DIM CCA 255x130  OZNAKA B</t>
  </si>
  <si>
    <r>
      <t>NAPOMENA:</t>
    </r>
    <r>
      <rPr>
        <sz val="10"/>
        <color theme="1"/>
        <rFont val="Calibri"/>
        <family val="2"/>
        <charset val="238"/>
        <scheme val="minor"/>
      </rPr>
      <t xml:space="preserve"> ličenje Al stolarije je specificirano u VIII soboslikarso-ličilačkim radovima troškovnika</t>
    </r>
  </si>
  <si>
    <t>VII.1</t>
  </si>
  <si>
    <t>HODNIK OBJEKT 1 I OBJEKT 2</t>
  </si>
  <si>
    <t>Priprema poda: OBJEKT 1 KAT I i II hodnik i uredi</t>
  </si>
  <si>
    <t>Skidanje postojećeg drvenog poda i/ili laminata i odvoz na deponij.</t>
  </si>
  <si>
    <t>količina je pretpostavljena</t>
  </si>
  <si>
    <t>VINYL BIJELI -TARKETT IQ SURFACE  SOLID SEASHELL 092</t>
  </si>
  <si>
    <t>VINYL SVIJETLO SIVI- TARKETT IQ SURFACE SOLID UPPER ASH 812</t>
  </si>
  <si>
    <t>VINYL TAMNO SIVI- TARKETT IQ SURFACE SOLID DARK ASH 094</t>
  </si>
  <si>
    <t>VII.2</t>
  </si>
  <si>
    <t>VII.3</t>
  </si>
  <si>
    <t>VII.4</t>
  </si>
  <si>
    <t>C</t>
  </si>
  <si>
    <t>VII.5</t>
  </si>
  <si>
    <t>PRIPREMA PODA UREDA 6112</t>
  </si>
  <si>
    <t xml:space="preserve">Pod se izvodi na postojećem parketu koji se NE UKLANJA </t>
  </si>
  <si>
    <t>Postojeće nečistoče treba ukloniti mehaničkim putem. Sve pukotine parketa moraju biti sanirane adekvatnim kitom. Stavka uključuje struganje podloge prema potrebi te uisavanje industrijskim usisivačem kao priprema za postavu</t>
  </si>
  <si>
    <t>VII.10.</t>
  </si>
  <si>
    <t>dobava i postava trajno antistatične tekstilne podbe obloge u pločama.</t>
  </si>
  <si>
    <t xml:space="preserve">Obloga se postavlja na postojeći parket koji se ne uklanja. </t>
  </si>
  <si>
    <r>
      <t xml:space="preserve">Oznaka u nacrtima </t>
    </r>
    <r>
      <rPr>
        <b/>
        <sz val="10"/>
        <rFont val="Calibri"/>
        <family val="2"/>
        <charset val="238"/>
        <scheme val="minor"/>
      </rPr>
      <t>VII.10.</t>
    </r>
  </si>
  <si>
    <t>Tekstina podna obloga mora biti sljedećih karakteristika:</t>
  </si>
  <si>
    <t>- ukupna visina 6,0 mm</t>
  </si>
  <si>
    <t>-dimenzija ploča 50x50 cm</t>
  </si>
  <si>
    <t>- visina flora 2.8 mm</t>
  </si>
  <si>
    <t>- tip tkanja taftani 1/10" strukturirani bukle</t>
  </si>
  <si>
    <t>- ukupna masa 4050 g/m2</t>
  </si>
  <si>
    <t>- masa flora 580 g/m2</t>
  </si>
  <si>
    <t>- vrsta vlakna 	BCF PA6</t>
  </si>
  <si>
    <t>- tipi podloge B1 ProBase</t>
  </si>
  <si>
    <t>- gustoća flora prema ISO 8543 0,121 g/cm³ (0,0525 lb/in³)</t>
  </si>
  <si>
    <t>- broj čvorova: 1580 /dm² (132108,1 /yd²)</t>
  </si>
  <si>
    <t>- dimenzionirana stabilnost : EN 986≤ 0,20 %</t>
  </si>
  <si>
    <t>-otpornost na habane prema EN 1307 33 (Heavy use)</t>
  </si>
  <si>
    <t>- prikladan za alergičare</t>
  </si>
  <si>
    <t>- klasa luksuza LC1</t>
  </si>
  <si>
    <t>-izolacija udarnog zvuka 26 dB</t>
  </si>
  <si>
    <t>- zapaljivost: Bfl-s1 prema EN 13501-1 odnosno B1 prema  HR DIN 4102</t>
  </si>
  <si>
    <t>- certifikati HR atest vatrootpornosti, GUT, CRI, BRE, GUI</t>
  </si>
  <si>
    <t>- Cradle to Cradle®: BRONCE</t>
  </si>
  <si>
    <t>-Ugljični otisak (Cradle-to-Gate, EPD moduli A1-A3): 7,63 kg CO₂eq/m²</t>
  </si>
  <si>
    <t>Tekstilne ploče se polažu na protuklizni premaz (čičak ljepilo) prema preporuci proizvođača</t>
  </si>
  <si>
    <t>shema polaganja dana je u Prilogu ili po izboru projektanta</t>
  </si>
  <si>
    <t>Uključivo sa dobavom, postavom , sav pribor, rad i materijal sve do pune funkcionalnosti i gotovosti</t>
  </si>
  <si>
    <t>prije izvedbe obavezno uzorak provjeriti sa projektantom</t>
  </si>
  <si>
    <t>zamijena stakala : dobava, dostava, ugradnja  kompl prozora sa izo staklom i klupčicom i mrežicom (opcija)</t>
  </si>
  <si>
    <t>demontaža krila, naba , doprema i ugradnja stakla prema dim prozora od aluminijskih profila</t>
  </si>
  <si>
    <t>Sve mjere kontrolirati u naravi</t>
  </si>
  <si>
    <t>Uključivo odvoz i zbrinjavanje starih stakala na otpad</t>
  </si>
  <si>
    <t>Zatvaranje otvora nakon ukljanjanja vrata sa dovratnikom GK pločama.</t>
  </si>
  <si>
    <t>Postavljanje stropa u hodniku GK pločama.</t>
  </si>
  <si>
    <t>MOGUĆ RAD: pažljivo rezanje GK obloge stropa nakon skidanja staarih rasvjetnih tijela</t>
  </si>
  <si>
    <t xml:space="preserve">te prilagodba, dograđivanje, krpanje stropa po dimenzijamanove rasvjete </t>
  </si>
  <si>
    <t>pretpostavka: strop od GK ploča debljine 12.5 mmx2 s tipskom podkonstrukcijom  pocinčanih profila CD/UD</t>
  </si>
  <si>
    <t>strop je ravan i gladak, na visini do 3m (266 cm)</t>
  </si>
  <si>
    <t xml:space="preserve">uračunati sva otežanja </t>
  </si>
  <si>
    <t>Uključivo podkonstrukcija, sav potreban materijal i gletanje, sav potreban materijal i rad sve do završne obrade bojanjem</t>
  </si>
  <si>
    <t>izvedba nove GK pregrade</t>
  </si>
  <si>
    <r>
      <t xml:space="preserve">pregrada se sastoji od obostrane obloge jednostrukim </t>
    </r>
    <r>
      <rPr>
        <b/>
        <sz val="10"/>
        <color theme="1"/>
        <rFont val="Calibri"/>
        <family val="2"/>
        <charset val="238"/>
        <scheme val="minor"/>
      </rPr>
      <t>KNAUF DIAMANT</t>
    </r>
    <r>
      <rPr>
        <sz val="10"/>
        <color theme="1"/>
        <rFont val="Calibri"/>
        <family val="2"/>
        <charset val="238"/>
        <scheme val="minor"/>
      </rPr>
      <t xml:space="preserve"> pločama debljine 1,25 cm i podkonstrukcije od tipskih pocinčanih profila 50mm</t>
    </r>
  </si>
  <si>
    <t>ukupna debljina zida 7,5 cm</t>
  </si>
  <si>
    <t xml:space="preserve">u cijenu uključena čelična ojačanja za  stabilnost pregrade, obrada i brtvljenjespojeva sa susjednim plohama, </t>
  </si>
  <si>
    <t>po postavvi treba spojeve ploča gletati odgovarajućom masom i obje strane zida pripremiti za završnu obradu ličenjem</t>
  </si>
  <si>
    <t>sva potrebna prilagođavanja i podešavanja uračunata u cijenu</t>
  </si>
  <si>
    <t>Uključivo podkonstrukcija, sav potreban materijal i gletanje, sav potreban materijal i rad sve do završne obrade ličenjem (ličenje je uključeno u stavci soboslikarskih radova)</t>
  </si>
  <si>
    <t xml:space="preserve">obračun po kom </t>
  </si>
  <si>
    <t>Postojeće staklo s folijom zamijenit is dvostrukim IZO staklom debljine 24 mm (4+16+4 mm) ispuna argonom , LOW-E premaz, max Ug=1.1 W/m2K</t>
  </si>
  <si>
    <t>prije bojanja zaštititi okolne plohe, ukloniti ručkice i kvake koje se odlažu da ponovnu ugradnju, detaljno očistiti</t>
  </si>
  <si>
    <t xml:space="preserve">po potrebi predranja suhim pjeskarenjem na licu mjesta </t>
  </si>
  <si>
    <t>bojanje se obavlja u minimalno dva koraka: temeljnom reaktivnom bojom za aluminij i završnom lak bojom u boji po izboru projektanta</t>
  </si>
  <si>
    <t>u cijenu su uključeni svi pripremni radovi, sav potreban materijal i rad.</t>
  </si>
  <si>
    <t>BOJANJE / LAKIRANJE UNUTRAŠNJE STRANE POSTOJEĆIH ELOKSIRANIH ALUMINIJSKIH PROZORA</t>
  </si>
  <si>
    <t>BOJANJE / LAKIRANJE UNUTRAŠNJE STRANE POSTOJEĆIH ELOKSIRANIH ALUMINIJSKIH KLUPČICA UZ PROZORE, DO ŠIRINE 30 CM</t>
  </si>
  <si>
    <t>TRODIJELNI TROKRILNI PROZOR DIM 255X130 CM</t>
  </si>
  <si>
    <t>JEDNODIJELNI JEDNOKRILNI PROZOR DIM 130X130 CM</t>
  </si>
  <si>
    <t xml:space="preserve">  6112 ZID</t>
  </si>
  <si>
    <t>Dobava i postava tekstilne podne obloge UREDA 6112</t>
  </si>
  <si>
    <t>Dobava i postava sokla, MDF 60mm/10mm, lakirano u boju po ralu, usklađeno sa bojom zida UREDA 6112</t>
  </si>
  <si>
    <t>PRAG VRATA UREDA 6112</t>
  </si>
  <si>
    <t>DRVENI ILI Al PRAG  URED 6112</t>
  </si>
  <si>
    <t>postojeći prag prema hodniku potrebno je ako je moguće ostaviti/ osvježiti ukoliko je potrebna zamjena izvesti novi u skladu sa ostalim pragovima u prostoru hodnika</t>
  </si>
  <si>
    <t>NAMJEŠTAJ PO MJERI I OPREMA</t>
  </si>
  <si>
    <r>
      <rPr>
        <b/>
        <sz val="10"/>
        <color theme="1"/>
        <rFont val="Calibri"/>
        <family val="2"/>
        <charset val="238"/>
        <scheme val="minor"/>
      </rPr>
      <t>boja bijela</t>
    </r>
    <r>
      <rPr>
        <sz val="10"/>
        <color theme="1"/>
        <rFont val="Calibri"/>
        <family val="2"/>
        <charset val="238"/>
        <scheme val="minor"/>
      </rPr>
      <t xml:space="preserve">- potvrditi sa projektantom prema uzorku (BOJA DEKOLIT 20 AQUA CROMOS, 2X, BIJELA PREMA UZORKU </t>
    </r>
    <r>
      <rPr>
        <b/>
        <sz val="10"/>
        <color theme="1"/>
        <rFont val="Calibri"/>
        <family val="2"/>
        <charset val="238"/>
        <scheme val="minor"/>
      </rPr>
      <t xml:space="preserve"> HELIOS CROMOMIX WO8-3</t>
    </r>
    <r>
      <rPr>
        <sz val="10"/>
        <color theme="1"/>
        <rFont val="Calibri"/>
        <family val="2"/>
        <charset val="238"/>
        <scheme val="minor"/>
      </rPr>
      <t xml:space="preserve"> ili jednakovrijedna)</t>
    </r>
  </si>
  <si>
    <t>Upravljačka ploča elektromotora  za podešavanje visine stola  sa displejom i funkcijom memorije, kao i funkcijom protiv sudara koja automatski detektira prepreku i vraća se u siguran položaj.</t>
  </si>
  <si>
    <r>
      <rPr>
        <b/>
        <sz val="11"/>
        <color theme="1"/>
        <rFont val="Calibri"/>
        <family val="2"/>
        <charset val="238"/>
        <scheme val="minor"/>
      </rPr>
      <t>RADNI STOL PODIZNI LIJEVI 180/60-100 cm-sa elektromotorom-</t>
    </r>
    <r>
      <rPr>
        <sz val="11"/>
        <color theme="1"/>
        <rFont val="Calibri"/>
        <family val="2"/>
        <charset val="238"/>
        <scheme val="minor"/>
      </rPr>
      <t>postolje metalno plastificirano u crnu</t>
    </r>
    <r>
      <rPr>
        <b/>
        <sz val="11"/>
        <color theme="1"/>
        <rFont val="Calibri"/>
        <family val="2"/>
        <charset val="238"/>
        <scheme val="minor"/>
      </rPr>
      <t xml:space="preserve"> boju RAL 9005, r</t>
    </r>
    <r>
      <rPr>
        <sz val="11"/>
        <color theme="1"/>
        <rFont val="Calibri"/>
        <family val="2"/>
        <charset val="238"/>
        <scheme val="minor"/>
      </rPr>
      <t>adna ploča dekor kao</t>
    </r>
    <r>
      <rPr>
        <b/>
        <sz val="11"/>
        <color theme="1"/>
        <rFont val="Calibri"/>
        <family val="2"/>
        <charset val="238"/>
        <scheme val="minor"/>
      </rPr>
      <t xml:space="preserve"> EGGER ANTRAZIT U963 DIAMOND GREY </t>
    </r>
    <r>
      <rPr>
        <sz val="11"/>
        <color theme="1"/>
        <rFont val="Calibri"/>
        <family val="2"/>
        <charset val="238"/>
        <scheme val="minor"/>
      </rPr>
      <t>ili jednakovrijedan</t>
    </r>
  </si>
  <si>
    <t>PROJEKT UNUTARNJEG UREĐENJA</t>
  </si>
  <si>
    <t>IZVEDBENI PROJEKT INTERIJERA</t>
  </si>
  <si>
    <r>
      <rPr>
        <b/>
        <sz val="9"/>
        <rFont val="Calibri"/>
        <family val="2"/>
        <charset val="238"/>
        <scheme val="minor"/>
      </rPr>
      <t>Demontaža, uklanjanje i iznošenje kompletnog mobilnog i ugradbenog namještaja</t>
    </r>
    <r>
      <rPr>
        <sz val="9"/>
        <rFont val="Calibri"/>
        <family val="2"/>
        <charset val="238"/>
        <scheme val="minor"/>
      </rPr>
      <t xml:space="preserve"> te odnošenje na mjesto u dogovoru sa investitorom ili na deponij.
To su : stolovi raznih dimenzija, ormari, stolice, komode i sl. </t>
    </r>
  </si>
  <si>
    <r>
      <rPr>
        <b/>
        <sz val="9"/>
        <rFont val="Calibri"/>
        <family val="2"/>
        <charset val="238"/>
        <scheme val="minor"/>
      </rPr>
      <t xml:space="preserve">MOGUĆI RAD: </t>
    </r>
    <r>
      <rPr>
        <sz val="9"/>
        <rFont val="Calibri"/>
        <family val="2"/>
        <charset val="238"/>
        <scheme val="minor"/>
      </rPr>
      <t xml:space="preserve"> Pažljivo skidanje </t>
    </r>
    <r>
      <rPr>
        <b/>
        <sz val="9"/>
        <rFont val="Calibri"/>
        <family val="2"/>
        <charset val="238"/>
        <scheme val="minor"/>
      </rPr>
      <t>sokla od keramičkih pločica</t>
    </r>
    <r>
      <rPr>
        <sz val="9"/>
        <rFont val="Calibri"/>
        <family val="2"/>
        <charset val="238"/>
        <scheme val="minor"/>
      </rPr>
      <t xml:space="preserve"> </t>
    </r>
    <r>
      <rPr>
        <b/>
        <sz val="9"/>
        <rFont val="Calibri"/>
        <family val="2"/>
        <charset val="238"/>
        <scheme val="minor"/>
      </rPr>
      <t xml:space="preserve">OBJEKT  1 </t>
    </r>
    <r>
      <rPr>
        <sz val="9"/>
        <rFont val="Calibri"/>
        <family val="2"/>
        <charset val="238"/>
        <scheme val="minor"/>
      </rPr>
      <t>sa zida hodnika i ulaza uz minimalno oštećenje zida</t>
    </r>
  </si>
  <si>
    <t>KAT 2:</t>
  </si>
  <si>
    <t>KAT 1:</t>
  </si>
  <si>
    <t>Dobava i izrada izravnavajućeg sloja i priprema za ugradnju podne obloge- vinyl.</t>
  </si>
  <si>
    <t>Sve u skladu sa preporukama proizvođača.</t>
  </si>
  <si>
    <t>Na površini na kojoj se uklanja podna obloga visinske razlike i neravnine poravnati masom za izravnavanje u sljevima -POD NIVELIRATI SA RAZINOM HODNIKA</t>
  </si>
  <si>
    <t>Površina mora biti čista, bez pukotina, nosiva, suha bez tvari koJe mogu utjecati na prijanjanje (kao što su masti, bitumen, prašina, boja, ostaci ljepila i sl.).</t>
  </si>
  <si>
    <t>Nakon uklanjanja podne obloge, postojeće nečistoće ukloniti mehaničkim putem. Stavka uključuje struganje podloge prema potrebi usisavanje industrijskim usisivačem kao priprema za postavu.</t>
  </si>
  <si>
    <t>II.6</t>
  </si>
  <si>
    <t>INVESTITOR:</t>
  </si>
  <si>
    <t>OBJEKTA  1  I  I  II KAT  I UREDA  6112 U UREDU UPRAVE</t>
  </si>
  <si>
    <t>OBJEKTA 1  I  I  II KAT I UREDA  6112 U UREDU UPRAVE</t>
  </si>
  <si>
    <t>OBJEKTA 1  I  I  II  KAT I UREDA  6112 U UREDU UPRAVE</t>
  </si>
  <si>
    <t>AKD OBJEKT 1  I  I  II KAT I  URED 6112</t>
  </si>
  <si>
    <t>OBJEKT 1 I  I  II  KAT I URED 6112</t>
  </si>
  <si>
    <t>obračun po m2 I kom</t>
  </si>
  <si>
    <t>SDM</t>
  </si>
  <si>
    <t>drvene letvice debljine 2 cm, visine 1 cm postavljene na zid prema shemi i sve bojanu u boju zida</t>
  </si>
  <si>
    <t>dimenzija (šxdxv)  cca 196X40X266 cm</t>
  </si>
  <si>
    <t>dimenzija (šxdxv)  cca 287-191X40X292 cm</t>
  </si>
  <si>
    <t>PL1</t>
  </si>
  <si>
    <t>NAPOMENA: PROVJERITI UGRADNJU I IZMJERU NA LICU MJESTA PRIJE IZVEDBE</t>
  </si>
  <si>
    <t>NAPOMENA: PROVJERITI UGRADNJU I IZMJERU UA LICU MJESTA PRIJE IZVEDBE</t>
  </si>
  <si>
    <r>
      <t xml:space="preserve">metalno postolje plastificirano u crnu boju </t>
    </r>
    <r>
      <rPr>
        <b/>
        <sz val="11"/>
        <color theme="1"/>
        <rFont val="Calibri"/>
        <family val="2"/>
        <charset val="238"/>
        <scheme val="minor"/>
      </rPr>
      <t>RAL 900</t>
    </r>
    <r>
      <rPr>
        <sz val="11"/>
        <color theme="1"/>
        <rFont val="Calibri"/>
        <family val="2"/>
        <charset val="238"/>
        <scheme val="minor"/>
      </rPr>
      <t>5, kvadratnog presjeka cca 9x6 cm, sa nivelacijom +- 2 cm</t>
    </r>
  </si>
  <si>
    <t>RADNI STOL PODIZNI DESNI 180/60-100 cm-sa elektromotorom</t>
  </si>
  <si>
    <t>PL2</t>
  </si>
  <si>
    <t>PL3</t>
  </si>
  <si>
    <t>PL4</t>
  </si>
  <si>
    <t>UK71</t>
  </si>
  <si>
    <t>PL5</t>
  </si>
  <si>
    <t>UO7</t>
  </si>
  <si>
    <t>SASTOJI SE OD:</t>
  </si>
  <si>
    <t>VO90</t>
  </si>
  <si>
    <t>prema nacrtu u PRILOGU 5.2.8. LIST 2 I 2a</t>
  </si>
  <si>
    <r>
      <rPr>
        <b/>
        <sz val="11"/>
        <rFont val="Calibri"/>
        <family val="2"/>
        <charset val="238"/>
        <scheme val="minor"/>
      </rPr>
      <t>METALNA POLICA SA ORMARIĆIMA SA BRAVICOM</t>
    </r>
    <r>
      <rPr>
        <sz val="11"/>
        <rFont val="Calibri"/>
        <family val="2"/>
        <charset val="238"/>
        <scheme val="minor"/>
      </rPr>
      <t xml:space="preserve">-METAL PLASTIFICIRAN U CRNU BOJU,  POLICE </t>
    </r>
    <r>
      <rPr>
        <b/>
        <sz val="11"/>
        <rFont val="Calibri"/>
        <family val="2"/>
        <charset val="238"/>
        <scheme val="minor"/>
      </rPr>
      <t>ANTRAZIT U963 DIAMOND GREY EGGER</t>
    </r>
    <r>
      <rPr>
        <sz val="11"/>
        <rFont val="Calibri"/>
        <family val="2"/>
        <charset val="238"/>
        <scheme val="minor"/>
      </rPr>
      <t xml:space="preserve"> ili jednako vrijedan, ladice otvaranje na push, prigušivač zatvaranja</t>
    </r>
  </si>
  <si>
    <r>
      <t xml:space="preserve">prema nacrtu u </t>
    </r>
    <r>
      <rPr>
        <b/>
        <sz val="11"/>
        <rFont val="Calibri"/>
        <family val="2"/>
        <charset val="238"/>
        <scheme val="minor"/>
      </rPr>
      <t>PRILOGU 6.3.1. LIST 1</t>
    </r>
  </si>
  <si>
    <r>
      <t xml:space="preserve">OPL crne boje, </t>
    </r>
    <r>
      <rPr>
        <b/>
        <sz val="11"/>
        <rFont val="Calibri"/>
        <family val="2"/>
        <charset val="238"/>
        <scheme val="minor"/>
      </rPr>
      <t>ANTRAZIT U963 DIAMOND GREY EGGER</t>
    </r>
    <r>
      <rPr>
        <sz val="11"/>
        <rFont val="Calibri"/>
        <family val="2"/>
        <charset val="238"/>
        <scheme val="minor"/>
      </rPr>
      <t xml:space="preserve"> ili jednako vrijedan</t>
    </r>
  </si>
  <si>
    <r>
      <t xml:space="preserve">prema nacrtu u </t>
    </r>
    <r>
      <rPr>
        <b/>
        <sz val="11"/>
        <rFont val="Calibri"/>
        <family val="2"/>
        <charset val="238"/>
        <scheme val="minor"/>
      </rPr>
      <t>PRILOGU 6.2.1. LIST 4</t>
    </r>
  </si>
  <si>
    <r>
      <t xml:space="preserve">prema nacrtu u </t>
    </r>
    <r>
      <rPr>
        <b/>
        <sz val="11"/>
        <rFont val="Calibri"/>
        <family val="2"/>
        <charset val="238"/>
        <scheme val="minor"/>
      </rPr>
      <t>PRILOGU 5.3.5. LIST 2</t>
    </r>
  </si>
  <si>
    <r>
      <t xml:space="preserve">prema nacrtu u </t>
    </r>
    <r>
      <rPr>
        <b/>
        <sz val="11"/>
        <rFont val="Calibri"/>
        <family val="2"/>
        <charset val="238"/>
        <scheme val="minor"/>
      </rPr>
      <t>PRILOGU 5.3.5. LIST 1</t>
    </r>
  </si>
  <si>
    <r>
      <t xml:space="preserve">PLOČA STOLA: OPL crne boje radna ploča stola crna kao </t>
    </r>
    <r>
      <rPr>
        <b/>
        <sz val="11"/>
        <rFont val="Calibri"/>
        <family val="2"/>
        <charset val="238"/>
        <scheme val="minor"/>
      </rPr>
      <t xml:space="preserve"> ANTRAZIT U963 DIAMOND GREY EGGER</t>
    </r>
    <r>
      <rPr>
        <sz val="11"/>
        <rFont val="Calibri"/>
        <family val="2"/>
        <charset val="238"/>
        <scheme val="minor"/>
      </rPr>
      <t xml:space="preserve"> ili jednako vrijedan,  nepravilnog oblika dim 180x 100-60 cm podesive visine u rasponu min 64 do max 130 cm</t>
    </r>
  </si>
  <si>
    <r>
      <t xml:space="preserve">metalno postolje plastificirano u crnu boju </t>
    </r>
    <r>
      <rPr>
        <b/>
        <sz val="11"/>
        <rFont val="Calibri"/>
        <family val="2"/>
        <charset val="238"/>
        <scheme val="minor"/>
      </rPr>
      <t>RAL 9005</t>
    </r>
    <r>
      <rPr>
        <sz val="11"/>
        <rFont val="Calibri"/>
        <family val="2"/>
        <charset val="238"/>
        <scheme val="minor"/>
      </rPr>
      <t xml:space="preserve">, kvadratnog presjeka 9x6 cm, </t>
    </r>
  </si>
  <si>
    <r>
      <t xml:space="preserve">prema nacrtu u </t>
    </r>
    <r>
      <rPr>
        <b/>
        <sz val="11"/>
        <rFont val="Calibri"/>
        <family val="2"/>
        <charset val="238"/>
        <scheme val="minor"/>
      </rPr>
      <t>PRILOGU 6.1.1. LIST 2</t>
    </r>
  </si>
  <si>
    <r>
      <rPr>
        <b/>
        <sz val="11"/>
        <rFont val="Calibri"/>
        <family val="2"/>
        <charset val="238"/>
        <scheme val="minor"/>
      </rPr>
      <t>METALNA POLICA SA ORMARIĆIMA SA BRAVICOM-</t>
    </r>
    <r>
      <rPr>
        <sz val="11"/>
        <rFont val="Calibri"/>
        <family val="2"/>
        <charset val="238"/>
        <scheme val="minor"/>
      </rPr>
      <t>metal plastificiran u crnu boju</t>
    </r>
    <r>
      <rPr>
        <b/>
        <sz val="11"/>
        <rFont val="Calibri"/>
        <family val="2"/>
        <charset val="238"/>
        <scheme val="minor"/>
      </rPr>
      <t xml:space="preserve"> RAL 9005,</t>
    </r>
    <r>
      <rPr>
        <sz val="11"/>
        <rFont val="Calibri"/>
        <family val="2"/>
        <charset val="238"/>
        <scheme val="minor"/>
      </rPr>
      <t xml:space="preserve">  police dekor kao</t>
    </r>
    <r>
      <rPr>
        <b/>
        <sz val="11"/>
        <rFont val="Calibri"/>
        <family val="2"/>
        <charset val="238"/>
        <scheme val="minor"/>
      </rPr>
      <t xml:space="preserve"> EGGER ANTRAZIT U963 DIAMOND GREY </t>
    </r>
    <r>
      <rPr>
        <sz val="11"/>
        <rFont val="Calibri"/>
        <family val="2"/>
        <charset val="238"/>
        <scheme val="minor"/>
      </rPr>
      <t xml:space="preserve">ili jednakovrijedan, </t>
    </r>
    <r>
      <rPr>
        <b/>
        <sz val="11"/>
        <rFont val="Calibri"/>
        <family val="2"/>
        <charset val="238"/>
        <scheme val="minor"/>
      </rPr>
      <t>ormarići sa bravicom:</t>
    </r>
    <r>
      <rPr>
        <sz val="11"/>
        <rFont val="Calibri"/>
        <family val="2"/>
        <charset val="238"/>
        <scheme val="minor"/>
      </rPr>
      <t xml:space="preserve">   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zeleni: kao</t>
    </r>
    <r>
      <rPr>
        <b/>
        <sz val="11"/>
        <rFont val="Calibri"/>
        <family val="2"/>
        <charset val="238"/>
        <scheme val="minor"/>
      </rPr>
      <t xml:space="preserve"> EGGER U630 ST9 LIME GREEN, </t>
    </r>
    <r>
      <rPr>
        <sz val="11"/>
        <rFont val="Calibri"/>
        <family val="2"/>
        <charset val="238"/>
        <scheme val="minor"/>
      </rPr>
      <t xml:space="preserve">plavi:  kao </t>
    </r>
    <r>
      <rPr>
        <b/>
        <sz val="11"/>
        <rFont val="Calibri"/>
        <family val="2"/>
        <charset val="238"/>
        <scheme val="minor"/>
      </rPr>
      <t xml:space="preserve">EGGER U504 ST9 TYROLEAN BLUE; </t>
    </r>
    <r>
      <rPr>
        <sz val="11"/>
        <rFont val="Calibri"/>
        <family val="2"/>
        <charset val="238"/>
        <scheme val="minor"/>
      </rPr>
      <t>kao</t>
    </r>
    <r>
      <rPr>
        <b/>
        <sz val="11"/>
        <rFont val="Calibri"/>
        <family val="2"/>
        <charset val="238"/>
        <scheme val="minor"/>
      </rPr>
      <t xml:space="preserve"> EGGER </t>
    </r>
    <r>
      <rPr>
        <sz val="11"/>
        <rFont val="Calibri"/>
        <family val="2"/>
        <charset val="238"/>
        <scheme val="minor"/>
      </rPr>
      <t xml:space="preserve"> ili jednako vrijedan</t>
    </r>
    <r>
      <rPr>
        <b/>
        <sz val="11"/>
        <rFont val="Calibri"/>
        <family val="2"/>
        <charset val="238"/>
        <scheme val="minor"/>
      </rPr>
      <t xml:space="preserve">, </t>
    </r>
    <r>
      <rPr>
        <sz val="11"/>
        <rFont val="Calibri"/>
        <family val="2"/>
        <charset val="238"/>
        <scheme val="minor"/>
      </rPr>
      <t>dim cca 102x35x197 cm: 3modula sa 5visine:  2 plava, 3 zelena ormarića</t>
    </r>
  </si>
  <si>
    <r>
      <t xml:space="preserve">prema nacrtu u </t>
    </r>
    <r>
      <rPr>
        <b/>
        <sz val="11"/>
        <rFont val="Calibri"/>
        <family val="2"/>
        <charset val="238"/>
        <scheme val="minor"/>
      </rPr>
      <t>PRILOGU 6.3.1. LIST 2</t>
    </r>
  </si>
  <si>
    <r>
      <t xml:space="preserve">prema nacrtu u </t>
    </r>
    <r>
      <rPr>
        <b/>
        <sz val="11"/>
        <rFont val="Calibri"/>
        <family val="2"/>
        <charset val="238"/>
        <scheme val="minor"/>
      </rPr>
      <t>PRILOGU 6.4.1. LIST 1</t>
    </r>
  </si>
  <si>
    <r>
      <t xml:space="preserve">KUTIJA SA UMJETNIM BILJEM- SASTAVNI DIO POLICA PL-  </t>
    </r>
    <r>
      <rPr>
        <sz val="11"/>
        <rFont val="Calibri"/>
        <family val="2"/>
        <charset val="238"/>
        <scheme val="minor"/>
      </rPr>
      <t xml:space="preserve">OPL DEKOR </t>
    </r>
    <r>
      <rPr>
        <b/>
        <sz val="11"/>
        <rFont val="Calibri"/>
        <family val="2"/>
        <charset val="238"/>
        <scheme val="minor"/>
      </rPr>
      <t>LIGHT GRAY CHICAGO CONCRETE F186 ST 9 kao EGGER</t>
    </r>
    <r>
      <rPr>
        <sz val="11"/>
        <rFont val="Calibri"/>
        <family val="2"/>
        <charset val="238"/>
        <scheme val="minor"/>
      </rPr>
      <t xml:space="preserve">  ili jednako vrijedan</t>
    </r>
  </si>
  <si>
    <r>
      <t xml:space="preserve">prema nacrtu u </t>
    </r>
    <r>
      <rPr>
        <b/>
        <sz val="11"/>
        <rFont val="Calibri"/>
        <family val="2"/>
        <charset val="238"/>
        <scheme val="minor"/>
      </rPr>
      <t>PRILOGU 6.4.2. LIST 1</t>
    </r>
  </si>
  <si>
    <t>PL6</t>
  </si>
  <si>
    <t>dobava i doprema magnetne bijele ploče bez okvira., kao Rocada, Bi-Office ili jednakovrijedna.</t>
  </si>
  <si>
    <t>Debljna ploče do 1 cm, površina pogodna za pisanje, upotrebu magneta,lakirana praškastim premazom.</t>
  </si>
  <si>
    <t>u kompletu magneti, markeri za pisanje, magnetna spužvuca, polica za markere kloja se može skinuti.</t>
  </si>
  <si>
    <t>uključeno sastavljanje i montaža na zid</t>
  </si>
  <si>
    <t>dobava, doprema i postava ukrasne tegle sa umjetnim biljkama</t>
  </si>
  <si>
    <r>
      <rPr>
        <b/>
        <sz val="11"/>
        <rFont val="Calibri"/>
        <family val="2"/>
        <charset val="238"/>
        <scheme val="minor"/>
      </rPr>
      <t>KOŠ ZA OTPAD</t>
    </r>
    <r>
      <rPr>
        <sz val="10"/>
        <rFont val="Body Font"/>
        <family val="2"/>
        <charset val="238"/>
      </rPr>
      <t>- CRNE   BOJE</t>
    </r>
  </si>
  <si>
    <t>metalni crne boje, fi 30/30 cm</t>
  </si>
  <si>
    <r>
      <rPr>
        <b/>
        <sz val="11"/>
        <rFont val="Calibri"/>
        <family val="2"/>
        <charset val="238"/>
        <scheme val="minor"/>
      </rPr>
      <t xml:space="preserve">GORNJA PLOČA KOMODE: </t>
    </r>
    <r>
      <rPr>
        <sz val="11"/>
        <rFont val="Calibri"/>
        <family val="2"/>
        <charset val="238"/>
        <scheme val="minor"/>
      </rPr>
      <t xml:space="preserve">  IZRAĐENO OD  OPL DEKOR HRAST HALIFAX  NATURAL H1180 ST 37 EGGER ili jednako vrijedan
  DIM CCA (ŠXDXV) 356X40-48X2CM</t>
    </r>
  </si>
  <si>
    <r>
      <rPr>
        <b/>
        <sz val="11"/>
        <rFont val="Calibri"/>
        <family val="2"/>
        <charset val="238"/>
        <scheme val="minor"/>
      </rPr>
      <t>KONFERENCISKI STOL SA  PROVODOM STRUJE</t>
    </r>
    <r>
      <rPr>
        <sz val="10"/>
        <rFont val="Body Font"/>
        <family val="2"/>
        <charset val="238"/>
      </rPr>
      <t>, DIMENZIJA: (ŠXDXV)190/120/76 CM, POSTOLJE METALNO CRNO PLASTIFICIRANO, PLOČA STOLA CRNA FENIX, UGRAĐENA KUTIJA ZA SRUJU, MREŽU (ZA 4 RAČUNALA)</t>
    </r>
  </si>
  <si>
    <r>
      <t xml:space="preserve">prema nacrtu u </t>
    </r>
    <r>
      <rPr>
        <b/>
        <sz val="11"/>
        <rFont val="Calibri"/>
        <family val="2"/>
        <charset val="238"/>
        <scheme val="minor"/>
      </rPr>
      <t>PRILOGU  6.1.3. LIST 1</t>
    </r>
  </si>
  <si>
    <r>
      <rPr>
        <b/>
        <sz val="11"/>
        <rFont val="Calibri"/>
        <family val="2"/>
        <charset val="238"/>
        <scheme val="minor"/>
      </rPr>
      <t>RADNI STOL ZA TESTIRANJE NEPRAVILNOG OBLIKA SA PROVODOM KABLOVA I DRŽAČEM KABLOVA ISPOD STOLA::</t>
    </r>
    <r>
      <rPr>
        <sz val="10"/>
        <rFont val="Body Font"/>
        <family val="2"/>
        <charset val="238"/>
      </rPr>
      <t>RADNA PLOČA ANTRAZIT U963 DIAMOND GREY DIM CCA 216-299X70X76 CM</t>
    </r>
  </si>
  <si>
    <t>provod i držač kablova ugrađen u stol</t>
  </si>
  <si>
    <t>sve u kompletu</t>
  </si>
  <si>
    <r>
      <t xml:space="preserve">prema nacrtu u </t>
    </r>
    <r>
      <rPr>
        <b/>
        <sz val="11"/>
        <rFont val="Calibri"/>
        <family val="2"/>
        <charset val="238"/>
        <scheme val="minor"/>
      </rPr>
      <t>PRILOGU 5.2.8. LIST 2b</t>
    </r>
  </si>
  <si>
    <r>
      <rPr>
        <b/>
        <sz val="11"/>
        <rFont val="Calibri"/>
        <family val="2"/>
        <charset val="238"/>
        <scheme val="minor"/>
      </rPr>
      <t>RADNI STOL ZA TESTIRANJE NEPRAVILNOG OBLIKA SA PROVODOM KABLOVA I DRŽAČEM KABLOVA ISPOD STOLA:</t>
    </r>
    <r>
      <rPr>
        <sz val="10"/>
        <rFont val="Body Font"/>
        <family val="2"/>
        <charset val="238"/>
      </rPr>
      <t xml:space="preserve"> RADNA PLOČA ANTRAZIT U963 DIAMOND GREY, DIM CCA 487X70X76 CM</t>
    </r>
  </si>
  <si>
    <r>
      <t xml:space="preserve">prema nacrtu u </t>
    </r>
    <r>
      <rPr>
        <b/>
        <sz val="11"/>
        <rFont val="Calibri"/>
        <family val="2"/>
        <charset val="238"/>
        <scheme val="minor"/>
      </rPr>
      <t>PRILOGU 5.2.8. LIST 4e</t>
    </r>
  </si>
  <si>
    <r>
      <rPr>
        <b/>
        <sz val="11"/>
        <rFont val="Calibri"/>
        <family val="2"/>
        <charset val="238"/>
        <scheme val="minor"/>
      </rPr>
      <t>KOMODA NA METALNIM NOGICAMA- KOMODA</t>
    </r>
    <r>
      <rPr>
        <sz val="11"/>
        <rFont val="Calibri"/>
        <family val="2"/>
        <charset val="238"/>
        <scheme val="minor"/>
      </rPr>
      <t xml:space="preserve">;  IZRAĐENO OD  KORPUS: OPL DEKOR HRAST HALIFAX  NATURAL H1180 ST 37
FRONTA : OPL DEKOR LIGHT GRAY CHICAGO CONCRETE F186 ST 9
NOGICE/ SOKL : METALNE CRNE RAL 7021;  DIM CCA (ŠXDXV) 45X40X90 CM </t>
    </r>
    <r>
      <rPr>
        <b/>
        <sz val="11"/>
        <rFont val="Calibri"/>
        <family val="2"/>
        <charset val="238"/>
        <scheme val="minor"/>
      </rPr>
      <t>UO71</t>
    </r>
    <r>
      <rPr>
        <sz val="11"/>
        <rFont val="Calibri"/>
        <family val="2"/>
        <charset val="238"/>
        <scheme val="minor"/>
      </rPr>
      <t>,</t>
    </r>
    <r>
      <rPr>
        <b/>
        <sz val="11"/>
        <rFont val="Calibri"/>
        <family val="2"/>
        <charset val="238"/>
        <scheme val="minor"/>
      </rPr>
      <t xml:space="preserve">  </t>
    </r>
    <r>
      <rPr>
        <sz val="11"/>
        <rFont val="Calibri"/>
        <family val="2"/>
        <charset val="238"/>
        <scheme val="minor"/>
      </rPr>
      <t>UK7</t>
    </r>
  </si>
  <si>
    <r>
      <t xml:space="preserve">prema nacrtu u </t>
    </r>
    <r>
      <rPr>
        <b/>
        <sz val="11"/>
        <rFont val="Calibri"/>
        <family val="2"/>
        <charset val="238"/>
        <scheme val="minor"/>
      </rPr>
      <t>PRILOGU 6.2.1. LIST 2</t>
    </r>
  </si>
  <si>
    <r>
      <rPr>
        <b/>
        <sz val="11"/>
        <rFont val="Calibri"/>
        <family val="2"/>
        <charset val="238"/>
        <scheme val="minor"/>
      </rPr>
      <t>KOMODA NA METALNIM NOGICAMA- KOMODA</t>
    </r>
    <r>
      <rPr>
        <sz val="11"/>
        <rFont val="Calibri"/>
        <family val="2"/>
        <charset val="238"/>
        <scheme val="minor"/>
      </rPr>
      <t xml:space="preserve">;  IZRAĐENO OD  KORPUS: OPL DEKOR HRAST HALIFAX  NATURAL H1180 ST 37
FRONTA : OPL DEKOR LIGHT GRAY CHICAGO CONCRETE F186 ST 9
NOGICE/ SOKL : METALNE CRNE RAL 7021;  DIM CCA (ŠXDXV) 90X40X90 CM </t>
    </r>
    <r>
      <rPr>
        <b/>
        <sz val="11"/>
        <rFont val="Calibri"/>
        <family val="2"/>
        <charset val="238"/>
        <scheme val="minor"/>
      </rPr>
      <t>UO71</t>
    </r>
    <r>
      <rPr>
        <sz val="11"/>
        <rFont val="Calibri"/>
        <family val="2"/>
        <charset val="238"/>
        <scheme val="minor"/>
      </rPr>
      <t>,</t>
    </r>
    <r>
      <rPr>
        <b/>
        <sz val="11"/>
        <rFont val="Calibri"/>
        <family val="2"/>
        <charset val="238"/>
        <scheme val="minor"/>
      </rPr>
      <t xml:space="preserve">  </t>
    </r>
    <r>
      <rPr>
        <sz val="11"/>
        <rFont val="Calibri"/>
        <family val="2"/>
        <charset val="238"/>
        <scheme val="minor"/>
      </rPr>
      <t>UK7</t>
    </r>
  </si>
  <si>
    <r>
      <t xml:space="preserve">prema nacrtu u </t>
    </r>
    <r>
      <rPr>
        <b/>
        <sz val="11"/>
        <rFont val="Calibri"/>
        <family val="2"/>
        <charset val="238"/>
        <scheme val="minor"/>
      </rPr>
      <t>PRILOGU 6.2.1. LIST 1</t>
    </r>
  </si>
  <si>
    <r>
      <t xml:space="preserve">UGRAĐENI ORMAR S PROSTOROM ZA CPU- </t>
    </r>
    <r>
      <rPr>
        <sz val="11"/>
        <rFont val="Calibri"/>
        <family val="2"/>
        <charset val="238"/>
        <scheme val="minor"/>
      </rPr>
      <t>SA OTKLOPNIM VRATIMA: KORPUS OPL U899 ST9, SOFT BLACK, FRONTE :OPL DEKOR LIGHT GRAY CHICAGO CONCRETE F186 ST 9 I OPL U899 ST9, RUČKICE METALNI PROFIL CRNE BOJE OKOMITO;  DIM CCA 30X72X266 CM</t>
    </r>
    <r>
      <rPr>
        <b/>
        <sz val="11"/>
        <rFont val="Calibri"/>
        <family val="2"/>
        <charset val="238"/>
        <scheme val="minor"/>
      </rPr>
      <t xml:space="preserve">; </t>
    </r>
    <r>
      <rPr>
        <sz val="11"/>
        <rFont val="Calibri"/>
        <family val="2"/>
        <charset val="238"/>
        <scheme val="minor"/>
      </rPr>
      <t>DIO ZA CPU PERFORIRANE STRANICE</t>
    </r>
  </si>
  <si>
    <r>
      <t xml:space="preserve">prema nacrtu u </t>
    </r>
    <r>
      <rPr>
        <b/>
        <sz val="11"/>
        <rFont val="Calibri"/>
        <family val="2"/>
        <charset val="238"/>
        <scheme val="minor"/>
      </rPr>
      <t>PRILOGU 5.2.8. LIST 2c</t>
    </r>
  </si>
  <si>
    <r>
      <rPr>
        <b/>
        <sz val="11"/>
        <rFont val="Calibri"/>
        <family val="2"/>
        <charset val="238"/>
        <scheme val="minor"/>
      </rPr>
      <t>PREGRADA STOLA 176/55</t>
    </r>
    <r>
      <rPr>
        <sz val="11"/>
        <rFont val="Calibri"/>
        <family val="2"/>
        <charset val="238"/>
        <scheme val="minor"/>
      </rPr>
      <t>: OPL</t>
    </r>
  </si>
  <si>
    <r>
      <t xml:space="preserve">OPL ploča  kao </t>
    </r>
    <r>
      <rPr>
        <b/>
        <sz val="11"/>
        <rFont val="Calibri"/>
        <family val="2"/>
        <charset val="238"/>
        <scheme val="minor"/>
      </rPr>
      <t xml:space="preserve"> DEKOR LIGHT GRAY CHICAGO CONCRETE F186 ST 9 EGGER</t>
    </r>
    <r>
      <rPr>
        <sz val="11"/>
        <rFont val="Calibri"/>
        <family val="2"/>
        <charset val="238"/>
        <scheme val="minor"/>
      </rPr>
      <t xml:space="preserve"> ili jednako vrijedan,  nepravilnog oblika dim 176x 55X 2 cm sa pripadajućim okovom</t>
    </r>
  </si>
  <si>
    <r>
      <t xml:space="preserve">prema nacrtu u </t>
    </r>
    <r>
      <rPr>
        <b/>
        <sz val="11"/>
        <rFont val="Calibri"/>
        <family val="2"/>
        <charset val="238"/>
        <scheme val="minor"/>
      </rPr>
      <t>PRILOGU 6.1.1.  LIST 4</t>
    </r>
  </si>
  <si>
    <r>
      <rPr>
        <b/>
        <sz val="11"/>
        <rFont val="Calibri"/>
        <family val="2"/>
        <charset val="238"/>
        <scheme val="minor"/>
      </rPr>
      <t>PREGRADA STOLA 81X80CM</t>
    </r>
    <r>
      <rPr>
        <sz val="11"/>
        <rFont val="Calibri"/>
        <family val="2"/>
        <charset val="238"/>
        <scheme val="minor"/>
      </rPr>
      <t xml:space="preserve">: OPL  kao  OPL DEKOR LIGHT GRAY CHICAGO CONCRETE F186 ST 9 </t>
    </r>
  </si>
  <si>
    <r>
      <t xml:space="preserve">OPL ploča  kao </t>
    </r>
    <r>
      <rPr>
        <b/>
        <sz val="11"/>
        <rFont val="Calibri"/>
        <family val="2"/>
        <charset val="238"/>
        <scheme val="minor"/>
      </rPr>
      <t xml:space="preserve"> DEKOR LIGHT GRAY CHICAGO CONCRETE F186 ST 9 EGGER</t>
    </r>
    <r>
      <rPr>
        <sz val="11"/>
        <rFont val="Calibri"/>
        <family val="2"/>
        <charset val="238"/>
        <scheme val="minor"/>
      </rPr>
      <t xml:space="preserve"> ili jednako vrijedan,  nepravilnog oblika  sa pripadajućim okovom</t>
    </r>
  </si>
  <si>
    <r>
      <t xml:space="preserve">prema nacrtu u </t>
    </r>
    <r>
      <rPr>
        <b/>
        <sz val="11"/>
        <rFont val="Calibri"/>
        <family val="2"/>
        <charset val="238"/>
        <scheme val="minor"/>
      </rPr>
      <t>PRILOGU 6.1.1. LIST 5</t>
    </r>
  </si>
  <si>
    <r>
      <rPr>
        <b/>
        <sz val="11"/>
        <rFont val="Calibri"/>
        <family val="2"/>
        <charset val="238"/>
        <scheme val="minor"/>
      </rPr>
      <t>POLICE IZNAD STOLA:</t>
    </r>
    <r>
      <rPr>
        <sz val="10"/>
        <rFont val="Body Font"/>
        <family val="2"/>
        <charset val="238"/>
      </rPr>
      <t xml:space="preserve"> OPL HRAST HALIFAX, DIM CCA 87X36X30 CM</t>
    </r>
  </si>
  <si>
    <r>
      <t xml:space="preserve">prema nacrtu u </t>
    </r>
    <r>
      <rPr>
        <b/>
        <sz val="11"/>
        <rFont val="Calibri"/>
        <family val="2"/>
        <charset val="238"/>
        <scheme val="minor"/>
      </rPr>
      <t>PRILOGU 5.2.8. LIST 2a</t>
    </r>
    <r>
      <rPr>
        <sz val="11"/>
        <rFont val="Calibri"/>
        <family val="2"/>
        <charset val="238"/>
        <scheme val="minor"/>
      </rPr>
      <t>a</t>
    </r>
  </si>
  <si>
    <t>obračun po kompletu</t>
  </si>
  <si>
    <r>
      <rPr>
        <b/>
        <sz val="11"/>
        <rFont val="Calibri"/>
        <family val="2"/>
        <charset val="238"/>
        <scheme val="minor"/>
      </rPr>
      <t>METALNA POLICA SA ORMARIĆIMA SA BRAVICOM</t>
    </r>
    <r>
      <rPr>
        <sz val="10"/>
        <rFont val="Body Font"/>
        <family val="2"/>
        <charset val="238"/>
      </rPr>
      <t xml:space="preserve">-METAL PLASTIFICIRAN U CRNU BOJU </t>
    </r>
    <r>
      <rPr>
        <b/>
        <sz val="11"/>
        <rFont val="Calibri"/>
        <family val="2"/>
        <charset val="238"/>
        <scheme val="minor"/>
      </rPr>
      <t>RAL 9005</t>
    </r>
    <r>
      <rPr>
        <sz val="10"/>
        <rFont val="Body Font"/>
        <family val="2"/>
        <charset val="238"/>
      </rPr>
      <t xml:space="preserve">,  POLICE </t>
    </r>
    <r>
      <rPr>
        <b/>
        <sz val="11"/>
        <rFont val="Calibri"/>
        <family val="2"/>
        <charset val="238"/>
        <scheme val="minor"/>
      </rPr>
      <t>ANTRAZIT U963 DIAMOND GREY</t>
    </r>
    <r>
      <rPr>
        <sz val="10"/>
        <rFont val="Body Font"/>
        <family val="2"/>
        <charset val="238"/>
      </rPr>
      <t xml:space="preserve">, ORMARIĆI SA BRAVICOM: ŽUTI </t>
    </r>
    <r>
      <rPr>
        <b/>
        <sz val="11"/>
        <rFont val="Calibri"/>
        <family val="2"/>
        <charset val="238"/>
        <scheme val="minor"/>
      </rPr>
      <t>U114 ST9 BRILLIANT YELLOW</t>
    </r>
    <r>
      <rPr>
        <sz val="10"/>
        <rFont val="Body Font"/>
        <family val="2"/>
        <charset val="238"/>
      </rPr>
      <t xml:space="preserve">, ZELENI: </t>
    </r>
    <r>
      <rPr>
        <b/>
        <sz val="11"/>
        <rFont val="Calibri"/>
        <family val="2"/>
        <charset val="238"/>
        <scheme val="minor"/>
      </rPr>
      <t>U630 ST9 LIME GREEN</t>
    </r>
    <r>
      <rPr>
        <sz val="10"/>
        <rFont val="Body Font"/>
        <family val="2"/>
        <charset val="238"/>
      </rPr>
      <t xml:space="preserve">, PLAVI </t>
    </r>
    <r>
      <rPr>
        <b/>
        <sz val="11"/>
        <rFont val="Calibri"/>
        <family val="2"/>
        <charset val="238"/>
        <scheme val="minor"/>
      </rPr>
      <t>U504 ST9 TYROLEAN BLUE, EGGER ili jednako vrijedan</t>
    </r>
    <r>
      <rPr>
        <sz val="10"/>
        <rFont val="Body Font"/>
        <family val="2"/>
        <charset val="238"/>
      </rPr>
      <t>;</t>
    </r>
    <r>
      <rPr>
        <sz val="11"/>
        <rFont val="Calibri"/>
        <family val="2"/>
        <charset val="238"/>
        <scheme val="minor"/>
      </rPr>
      <t xml:space="preserve"> DIM CCA 105X35X197 CM: 3MODULA SA 5 VISINE: 3 ŽUTA , 5 PLAVA, 3 ZELENA ORMARIĆA</t>
    </r>
  </si>
  <si>
    <r>
      <t xml:space="preserve">prema nacrtu u </t>
    </r>
    <r>
      <rPr>
        <b/>
        <sz val="11"/>
        <rFont val="Calibri"/>
        <family val="2"/>
        <charset val="238"/>
        <scheme val="minor"/>
      </rPr>
      <t>PRILOGU 6.3.1. LIST 3</t>
    </r>
  </si>
  <si>
    <r>
      <rPr>
        <b/>
        <sz val="11"/>
        <rFont val="Calibri"/>
        <family val="2"/>
        <charset val="238"/>
        <scheme val="minor"/>
      </rPr>
      <t>METALNA POLICA SA ORMARIĆIMA SA BRAVICOM</t>
    </r>
    <r>
      <rPr>
        <sz val="10"/>
        <rFont val="Body Font"/>
        <family val="2"/>
        <charset val="238"/>
      </rPr>
      <t>-METAL PLASTIFICIRAN U CRNU BOJU,  POLICE ANTRAZIT U963 DIAMOND GREY, ORMARIĆI SA BRAVICOM: ŽUTI U114 ST9 BRILLIANT YELLOW, ZELENI: U630 ST9 LIME GREEN, PLAVI U504 ST9 TYROLEAN BLUE;</t>
    </r>
    <r>
      <rPr>
        <sz val="11"/>
        <rFont val="Calibri"/>
        <family val="2"/>
        <charset val="238"/>
        <scheme val="minor"/>
      </rPr>
      <t xml:space="preserve"> DIM CCA 311X35X159 CM: 9 MODULA SA 4 VISINE: 8 ŽUTA , 10 PLAVA, 8 ZELENA ORMARIĆA</t>
    </r>
  </si>
  <si>
    <r>
      <t xml:space="preserve">prema nacrtu u </t>
    </r>
    <r>
      <rPr>
        <b/>
        <sz val="11"/>
        <rFont val="Calibri"/>
        <family val="2"/>
        <charset val="238"/>
        <scheme val="minor"/>
      </rPr>
      <t xml:space="preserve">PRILOGU 6.3.1. LIST </t>
    </r>
    <r>
      <rPr>
        <sz val="11"/>
        <rFont val="Calibri"/>
        <family val="2"/>
        <charset val="238"/>
        <scheme val="minor"/>
      </rPr>
      <t>4</t>
    </r>
  </si>
  <si>
    <r>
      <rPr>
        <b/>
        <sz val="11"/>
        <rFont val="Calibri"/>
        <family val="2"/>
        <charset val="238"/>
        <scheme val="minor"/>
      </rPr>
      <t>METALNA POLICA SA ORMARIĆIMA SA BRAVICOM</t>
    </r>
    <r>
      <rPr>
        <sz val="10"/>
        <rFont val="Body Font"/>
        <family val="2"/>
        <charset val="238"/>
      </rPr>
      <t xml:space="preserve">-METAL PLASTIFICIRAN U CRNU BOJU </t>
    </r>
    <r>
      <rPr>
        <b/>
        <sz val="11"/>
        <rFont val="Calibri"/>
        <family val="2"/>
        <charset val="238"/>
        <scheme val="minor"/>
      </rPr>
      <t>RAL 9005</t>
    </r>
    <r>
      <rPr>
        <sz val="10"/>
        <rFont val="Body Font"/>
        <family val="2"/>
        <charset val="238"/>
      </rPr>
      <t xml:space="preserve">,  POLICE </t>
    </r>
    <r>
      <rPr>
        <b/>
        <sz val="11"/>
        <rFont val="Calibri"/>
        <family val="2"/>
        <charset val="238"/>
        <scheme val="minor"/>
      </rPr>
      <t>ANTRAZIT U963 DIAMOND GREY</t>
    </r>
    <r>
      <rPr>
        <sz val="10"/>
        <rFont val="Body Font"/>
        <family val="2"/>
        <charset val="238"/>
      </rPr>
      <t xml:space="preserve">, ORMARIĆI SA BRAVICOM: ŽUTI </t>
    </r>
    <r>
      <rPr>
        <b/>
        <sz val="11"/>
        <rFont val="Calibri"/>
        <family val="2"/>
        <charset val="238"/>
        <scheme val="minor"/>
      </rPr>
      <t>U114 ST9 BRILLIANT YELLOW</t>
    </r>
    <r>
      <rPr>
        <sz val="10"/>
        <rFont val="Body Font"/>
        <family val="2"/>
        <charset val="238"/>
      </rPr>
      <t xml:space="preserve">, ZELENI: </t>
    </r>
    <r>
      <rPr>
        <b/>
        <sz val="11"/>
        <rFont val="Calibri"/>
        <family val="2"/>
        <charset val="238"/>
        <scheme val="minor"/>
      </rPr>
      <t>U630 ST9 LIME GREEN</t>
    </r>
    <r>
      <rPr>
        <sz val="10"/>
        <rFont val="Body Font"/>
        <family val="2"/>
        <charset val="238"/>
      </rPr>
      <t xml:space="preserve">, PLAVI </t>
    </r>
    <r>
      <rPr>
        <b/>
        <sz val="11"/>
        <rFont val="Calibri"/>
        <family val="2"/>
        <charset val="238"/>
        <scheme val="minor"/>
      </rPr>
      <t>U504 ST9 TYROLEAN BLUE, EGGER ili jednako vrijedan</t>
    </r>
    <r>
      <rPr>
        <sz val="10"/>
        <rFont val="Body Font"/>
        <family val="2"/>
        <charset val="238"/>
      </rPr>
      <t>;</t>
    </r>
    <r>
      <rPr>
        <sz val="11"/>
        <rFont val="Calibri"/>
        <family val="2"/>
        <charset val="238"/>
        <scheme val="minor"/>
      </rPr>
      <t xml:space="preserve"> DIM CCA 105X35X197 CM: 2 MODULA SA 5 VISINE: 3 ŽUTA ,3 PLAVA, 2 ZELENA ORMARIĆA</t>
    </r>
  </si>
  <si>
    <r>
      <t xml:space="preserve">prema nacrtu u </t>
    </r>
    <r>
      <rPr>
        <b/>
        <sz val="11"/>
        <rFont val="Calibri"/>
        <family val="2"/>
        <charset val="238"/>
        <scheme val="minor"/>
      </rPr>
      <t>PRILOGU 6.3.1. LIST 5</t>
    </r>
  </si>
  <si>
    <r>
      <rPr>
        <b/>
        <sz val="11"/>
        <rFont val="Calibri"/>
        <family val="2"/>
        <charset val="238"/>
        <scheme val="minor"/>
      </rPr>
      <t>METALNA POLICA SA ORMARIĆIMA SA BRAVICOM</t>
    </r>
    <r>
      <rPr>
        <sz val="10"/>
        <rFont val="Body Font"/>
        <family val="2"/>
        <charset val="238"/>
      </rPr>
      <t>-METAL PLASTIFICIRAN U CRNU BOJU,  POLICE ANTRAZIT U963 DIAMOND GREY, ORMARIĆI SA BRAVICOM: ŽUTI U114 ST9 BRILLIANT YELLOW, ZELENI: U630 ST9 LIME GREEN, PLAVI U504 ST9 TYROLEAN BLUE;</t>
    </r>
    <r>
      <rPr>
        <sz val="11"/>
        <rFont val="Calibri"/>
        <family val="2"/>
        <charset val="238"/>
        <scheme val="minor"/>
      </rPr>
      <t xml:space="preserve"> DIM CCA 208X35X159 CM: 6MODULA SA 4 VISINE: 5 ŽUTA , 6 PLAVA, 6 ZELENA ORMARIĆA</t>
    </r>
  </si>
  <si>
    <r>
      <t xml:space="preserve">prema nacrtu u </t>
    </r>
    <r>
      <rPr>
        <b/>
        <sz val="11"/>
        <rFont val="Calibri"/>
        <family val="2"/>
        <charset val="238"/>
        <scheme val="minor"/>
      </rPr>
      <t>PRILOGU 6.3.1. LIST 6</t>
    </r>
  </si>
  <si>
    <t>obračun po komadu</t>
  </si>
  <si>
    <r>
      <rPr>
        <b/>
        <sz val="11"/>
        <rFont val="Calibri"/>
        <family val="2"/>
        <charset val="238"/>
        <scheme val="minor"/>
      </rPr>
      <t>POMOĆNI RADNI STOL FIKSNI 90/60/76- FIKSNI:</t>
    </r>
    <r>
      <rPr>
        <sz val="10"/>
        <rFont val="Body Font"/>
        <family val="2"/>
        <charset val="238"/>
      </rPr>
      <t xml:space="preserve"> POSTOLJE METALNO PLASTIFICIRANO U CRNU BOJU, RADNA PLOČA ANTRAZIT U963 DIAMOND GREY</t>
    </r>
  </si>
  <si>
    <r>
      <t xml:space="preserve">prema nacrtu u </t>
    </r>
    <r>
      <rPr>
        <b/>
        <sz val="11"/>
        <rFont val="Calibri"/>
        <family val="2"/>
        <charset val="238"/>
        <scheme val="minor"/>
      </rPr>
      <t>PRILOGU  6.1.2. LIST 2</t>
    </r>
  </si>
  <si>
    <r>
      <t xml:space="preserve">POMOĆNI RADNI STOL 150/60/74-76 cm- </t>
    </r>
    <r>
      <rPr>
        <sz val="10"/>
        <rFont val="Body Font"/>
        <family val="2"/>
        <charset val="238"/>
      </rPr>
      <t xml:space="preserve">postolje metalno plastificirano u crnu boju </t>
    </r>
    <r>
      <rPr>
        <b/>
        <sz val="11"/>
        <rFont val="Calibri"/>
        <family val="2"/>
        <charset val="238"/>
        <scheme val="minor"/>
      </rPr>
      <t>RAL 9005</t>
    </r>
    <r>
      <rPr>
        <sz val="10"/>
        <rFont val="Body Font"/>
        <family val="2"/>
        <charset val="238"/>
      </rPr>
      <t xml:space="preserve">, radna ploča stola dekor crna kao </t>
    </r>
    <r>
      <rPr>
        <b/>
        <sz val="11"/>
        <rFont val="Calibri"/>
        <family val="2"/>
        <charset val="238"/>
        <scheme val="minor"/>
      </rPr>
      <t xml:space="preserve"> ANTRAZIT U963 DIAMOND GREY EGGER </t>
    </r>
    <r>
      <rPr>
        <sz val="10"/>
        <rFont val="Body Font"/>
        <family val="2"/>
        <charset val="238"/>
      </rPr>
      <t>ili jednako vrijedan</t>
    </r>
  </si>
  <si>
    <r>
      <t xml:space="preserve">metalno postolje plastificirano u crnu boju </t>
    </r>
    <r>
      <rPr>
        <b/>
        <sz val="11"/>
        <rFont val="Calibri"/>
        <family val="2"/>
        <charset val="238"/>
        <scheme val="minor"/>
      </rPr>
      <t>RAL 9005</t>
    </r>
    <r>
      <rPr>
        <sz val="10"/>
        <rFont val="Body Font"/>
        <family val="2"/>
        <charset val="238"/>
      </rPr>
      <t>, kvadratnog presjeka cca9x6 cm, sa nivelacijom +- 2 cm</t>
    </r>
  </si>
  <si>
    <r>
      <t xml:space="preserve">prema nacrtu u </t>
    </r>
    <r>
      <rPr>
        <b/>
        <sz val="11"/>
        <rFont val="Calibri"/>
        <family val="2"/>
        <charset val="238"/>
        <scheme val="minor"/>
      </rPr>
      <t>PRILOGU 6.1.2. LIST 1</t>
    </r>
  </si>
  <si>
    <r>
      <rPr>
        <b/>
        <sz val="11"/>
        <rFont val="Calibri"/>
        <family val="2"/>
        <charset val="238"/>
        <scheme val="minor"/>
      </rPr>
      <t>RADNI STOL PODIZNI DESNI 180/60-100 CM</t>
    </r>
    <r>
      <rPr>
        <sz val="10"/>
        <rFont val="Body Font"/>
        <family val="2"/>
        <charset val="238"/>
      </rPr>
      <t>- SA ELEKTROMOTOROM</t>
    </r>
  </si>
  <si>
    <r>
      <t xml:space="preserve">prema nacrtu u </t>
    </r>
    <r>
      <rPr>
        <b/>
        <sz val="11"/>
        <rFont val="Calibri"/>
        <family val="2"/>
        <charset val="238"/>
        <scheme val="minor"/>
      </rPr>
      <t>PRILOGU 6.1.1. LIST 1</t>
    </r>
  </si>
  <si>
    <r>
      <t xml:space="preserve">prema nacrtu u </t>
    </r>
    <r>
      <rPr>
        <b/>
        <sz val="11"/>
        <rFont val="Calibri"/>
        <family val="2"/>
        <charset val="238"/>
        <scheme val="minor"/>
      </rPr>
      <t>PRILOGU 6.1.3. LIST 2</t>
    </r>
  </si>
  <si>
    <r>
      <t xml:space="preserve">metalno postolje plastificirano u crnu boju </t>
    </r>
    <r>
      <rPr>
        <b/>
        <sz val="11"/>
        <rFont val="Calibri"/>
        <family val="2"/>
        <charset val="238"/>
        <scheme val="minor"/>
      </rPr>
      <t>RAL 9005</t>
    </r>
    <r>
      <rPr>
        <sz val="10"/>
        <rFont val="Body Font"/>
        <family val="2"/>
        <charset val="238"/>
      </rPr>
      <t xml:space="preserve">, kvadratnog presjeka cca 9x6 cm, </t>
    </r>
  </si>
  <si>
    <r>
      <t xml:space="preserve">prema nacrtu u </t>
    </r>
    <r>
      <rPr>
        <b/>
        <sz val="11"/>
        <rFont val="Calibri"/>
        <family val="2"/>
        <charset val="238"/>
        <scheme val="minor"/>
      </rPr>
      <t>PRILOGU 6.1.1. LIST 3</t>
    </r>
  </si>
  <si>
    <t>SLH</t>
  </si>
  <si>
    <r>
      <rPr>
        <b/>
        <sz val="11"/>
        <rFont val="Calibri"/>
        <family val="2"/>
        <charset val="238"/>
        <scheme val="minor"/>
      </rPr>
      <t>RADNI STOL PODIZNI LIJEVI 160/60-100 sa elektromotorom I SA CPU HOLDEROM</t>
    </r>
    <r>
      <rPr>
        <sz val="10"/>
        <rFont val="Body Font"/>
        <family val="2"/>
        <charset val="238"/>
      </rPr>
      <t>- -postolje metalno plastificirano u crnu boju RAL 9005, radna ploča dekor kao EGGER ANTRAZIT U963 DIAMOND GREY ili jednakovrijedan</t>
    </r>
  </si>
  <si>
    <r>
      <rPr>
        <b/>
        <sz val="11"/>
        <rFont val="Calibri"/>
        <family val="2"/>
        <charset val="238"/>
        <scheme val="minor"/>
      </rPr>
      <t>ORMAR ZA COPY UREĐAJ</t>
    </r>
    <r>
      <rPr>
        <sz val="10"/>
        <rFont val="Body Font"/>
        <family val="2"/>
        <charset val="238"/>
      </rPr>
      <t>: IZRAĐEN OD OPL BIJELE BOJE KAO</t>
    </r>
    <r>
      <rPr>
        <b/>
        <sz val="11"/>
        <rFont val="Calibri"/>
        <family val="2"/>
        <charset val="238"/>
        <scheme val="minor"/>
      </rPr>
      <t xml:space="preserve">  W908 ST2,  EGGER</t>
    </r>
    <r>
      <rPr>
        <sz val="10"/>
        <rFont val="Body Font"/>
        <family val="2"/>
        <charset val="238"/>
      </rPr>
      <t xml:space="preserve"> ili jednako vrijedan;  POSTOLJE METALNO </t>
    </r>
    <r>
      <rPr>
        <b/>
        <sz val="11"/>
        <rFont val="Calibri"/>
        <family val="2"/>
        <charset val="238"/>
        <scheme val="minor"/>
      </rPr>
      <t>CRNO BOJANO RAL  9005</t>
    </r>
    <r>
      <rPr>
        <sz val="10"/>
        <rFont val="Body Font"/>
        <family val="2"/>
        <charset val="238"/>
      </rPr>
      <t>;  DIM CCA (ŠXDXV)  120x40x90 cm; LADICE PUSH OKOV/ UKOPANI PRIHVATNIK; SVE PREMA NACRTU U PRILOGU</t>
    </r>
  </si>
  <si>
    <r>
      <t xml:space="preserve">prema nacrtu u </t>
    </r>
    <r>
      <rPr>
        <b/>
        <sz val="11"/>
        <rFont val="Calibri"/>
        <family val="2"/>
        <charset val="238"/>
        <scheme val="minor"/>
      </rPr>
      <t>PRILOGU  6.2.1. LIST 3</t>
    </r>
  </si>
  <si>
    <r>
      <rPr>
        <b/>
        <sz val="11"/>
        <rFont val="Calibri"/>
        <family val="2"/>
        <charset val="238"/>
        <scheme val="minor"/>
      </rPr>
      <t>ORMAR ZA COPY UREĐAJ:</t>
    </r>
    <r>
      <rPr>
        <sz val="10"/>
        <rFont val="Body Font"/>
        <family val="2"/>
        <charset val="238"/>
      </rPr>
      <t xml:space="preserve"> IZRAĐEN OD OPL EGGER W908 ST2;  POSTOLJE METALNO CRNO BOJANO;  DIM CCA (ŠXDXV)   140X65X90 CM; VRATA PUSH OKOV; SVE PREMA NACRTU U PRILOGU</t>
    </r>
  </si>
  <si>
    <r>
      <t xml:space="preserve">prema nacrtu u </t>
    </r>
    <r>
      <rPr>
        <b/>
        <sz val="11"/>
        <rFont val="Calibri"/>
        <family val="2"/>
        <charset val="238"/>
        <scheme val="minor"/>
      </rPr>
      <t>PRILOGU 6.2.1. LIST 6</t>
    </r>
  </si>
  <si>
    <r>
      <t>UGRAĐENI ORMAR SA OTKLOPNIM VRATIMA,-</t>
    </r>
    <r>
      <rPr>
        <sz val="10"/>
        <rFont val="Body Font"/>
        <family val="2"/>
        <charset val="238"/>
      </rPr>
      <t xml:space="preserve">korpus OPL </t>
    </r>
    <r>
      <rPr>
        <b/>
        <sz val="11"/>
        <rFont val="Calibri"/>
        <family val="2"/>
        <charset val="238"/>
        <scheme val="minor"/>
      </rPr>
      <t>U899 ST9, SOFT BLACK</t>
    </r>
    <r>
      <rPr>
        <sz val="10"/>
        <rFont val="Body Font"/>
        <family val="2"/>
        <charset val="238"/>
      </rPr>
      <t xml:space="preserve">, FRONTE :OPL DEKOR </t>
    </r>
    <r>
      <rPr>
        <b/>
        <sz val="11"/>
        <rFont val="Calibri"/>
        <family val="2"/>
        <charset val="238"/>
        <scheme val="minor"/>
      </rPr>
      <t>LIGHT GRAY CHICAGO CONCRETE F186 ST 9 I OPL U899 ST9,</t>
    </r>
    <r>
      <rPr>
        <sz val="10"/>
        <rFont val="Body Font"/>
        <family val="2"/>
        <charset val="238"/>
      </rPr>
      <t>kao</t>
    </r>
    <r>
      <rPr>
        <b/>
        <sz val="11"/>
        <rFont val="Calibri"/>
        <family val="2"/>
        <charset val="238"/>
        <scheme val="minor"/>
      </rPr>
      <t xml:space="preserve"> EGGER  </t>
    </r>
    <r>
      <rPr>
        <sz val="10"/>
        <rFont val="Body Font"/>
        <family val="2"/>
        <charset val="238"/>
      </rPr>
      <t>ili jednako vrijedan, ručkice metalni profil L  crne boje RAL 9005, mat , postavljen okomito, dimenzija (šxdxv) cca 196X40X266 cm</t>
    </r>
  </si>
  <si>
    <r>
      <t xml:space="preserve">prema nacrtu u </t>
    </r>
    <r>
      <rPr>
        <b/>
        <sz val="11"/>
        <rFont val="Calibri"/>
        <family val="2"/>
        <charset val="238"/>
        <scheme val="minor"/>
      </rPr>
      <t>PRILOGU 5.1.8.  LIST 1a</t>
    </r>
  </si>
  <si>
    <r>
      <t xml:space="preserve">UGRAĐENI ORMAR SA SMJEŠTAJEM PRINTERA I OPREME, JEDNO POLJE GARDEROBA, UGRAĐEVI SEF U OTVORENOM DIJELU, KOMODA SASTAVNI DIO- </t>
    </r>
    <r>
      <rPr>
        <sz val="10"/>
        <rFont val="Body Font"/>
        <family val="2"/>
        <charset val="238"/>
      </rPr>
      <t xml:space="preserve"> IZRAĐENO OD  KORPUS: OPL DEKOR HRAST HALIFAX  NATURAL H1180 ST 37
FRONTA : OPL DEKOR </t>
    </r>
    <r>
      <rPr>
        <b/>
        <sz val="11"/>
        <rFont val="Calibri"/>
        <family val="2"/>
        <charset val="238"/>
        <scheme val="minor"/>
      </rPr>
      <t>LIGHT GRAY CHICAGO CONCRETE F186 ST 9</t>
    </r>
    <r>
      <rPr>
        <sz val="10"/>
        <rFont val="Body Font"/>
        <family val="2"/>
        <charset val="238"/>
      </rPr>
      <t xml:space="preserve">
NOGICE/ SOKL : METALNE CRNE RAL 7021;   POLICE UGRAĐENE U NIŠU OPL DEKOR </t>
    </r>
    <r>
      <rPr>
        <b/>
        <sz val="11"/>
        <rFont val="Calibri"/>
        <family val="2"/>
        <charset val="238"/>
        <scheme val="minor"/>
      </rPr>
      <t>HRAST HALIFAX  NATURAL H1180 ST 37</t>
    </r>
    <r>
      <rPr>
        <sz val="10"/>
        <rFont val="Body Font"/>
        <family val="2"/>
        <charset val="238"/>
      </rPr>
      <t>, U GORNJI DIO UKOPANA LED RASVJETA, TOUCH PREKIDAČ U STRANICI ORMARA;  DIM CCA (ŠXDXV) 365X50X266 CM;  DIM KOMODE CCA 99X45X87 CM</t>
    </r>
    <r>
      <rPr>
        <b/>
        <sz val="11"/>
        <rFont val="Calibri"/>
        <family val="2"/>
        <charset val="238"/>
        <scheme val="minor"/>
      </rPr>
      <t xml:space="preserve"> JEDNA VERTIKALA SA BRAVICOM I KLJUČEM</t>
    </r>
  </si>
  <si>
    <r>
      <t xml:space="preserve">prema nacrtu u </t>
    </r>
    <r>
      <rPr>
        <b/>
        <sz val="11"/>
        <rFont val="Calibri"/>
        <family val="2"/>
        <charset val="238"/>
        <scheme val="minor"/>
      </rPr>
      <t>PRILOGU 5.1.8. LIST 2a i 2b</t>
    </r>
  </si>
  <si>
    <r>
      <t>UGRAĐENI ORMAR KUTNI-</t>
    </r>
    <r>
      <rPr>
        <sz val="10"/>
        <rFont val="Body Font"/>
        <family val="2"/>
        <charset val="238"/>
      </rPr>
      <t>IZRAĐENO OD  KORPUS: OPL DEKOR HRAST HALIFAX  NATURAL H1180 ST 37
FRONTA : OPL DEKOR LIGHT GRAY CHICAGO CONCRETE F186 ST 9
DIM CCA (ŠXDXV) 88-150X40X266 CM;</t>
    </r>
    <r>
      <rPr>
        <b/>
        <sz val="11"/>
        <rFont val="Calibri"/>
        <family val="2"/>
        <charset val="238"/>
        <scheme val="minor"/>
      </rPr>
      <t xml:space="preserve"> SA BRAVICOM I KLJUČEM</t>
    </r>
  </si>
  <si>
    <r>
      <t xml:space="preserve">prema nacrtu u </t>
    </r>
    <r>
      <rPr>
        <b/>
        <sz val="11"/>
        <rFont val="Calibri"/>
        <family val="2"/>
        <charset val="238"/>
        <scheme val="minor"/>
      </rPr>
      <t>PRILOGU 5.1.8. LIST3a</t>
    </r>
  </si>
  <si>
    <r>
      <t xml:space="preserve">UGRAĐENI ORMAR SA VJEŠALICOM ZA ODJEĆU I PROSTOROM ZA CPU- </t>
    </r>
    <r>
      <rPr>
        <sz val="11"/>
        <rFont val="Calibri"/>
        <family val="2"/>
        <charset val="238"/>
        <scheme val="minor"/>
      </rPr>
      <t>SA OTKLOPNIM VRATIMA: KORPUS OPL U899 ST9, SOFT BLACK, FRONTE :OPL DEKOR LIGHT GRAY CHICAGO CONCRETE F186 ST 9 I OPL U899 ST9, RUČKICE METALNI PROFIL CRNE BOJE OKOMITO;  DIO 3 POLJA GARDEROBNA VJEŠALICA  KORPUS OPL U899 SOFT BLACK SA METALNOM ŠIPKOM I SA PO 4 VJEŠALICA PLASTIFICIRANO U CRNO , DIM CCA 693-770X40X266 CM</t>
    </r>
    <r>
      <rPr>
        <b/>
        <sz val="11"/>
        <rFont val="Calibri"/>
        <family val="2"/>
        <charset val="238"/>
        <scheme val="minor"/>
      </rPr>
      <t xml:space="preserve">; </t>
    </r>
    <r>
      <rPr>
        <sz val="11"/>
        <rFont val="Calibri"/>
        <family val="2"/>
        <charset val="238"/>
        <scheme val="minor"/>
      </rPr>
      <t>DIO ZA CPU PERFORIRANE STRANICE</t>
    </r>
  </si>
  <si>
    <r>
      <t xml:space="preserve">prema nacrtu u </t>
    </r>
    <r>
      <rPr>
        <b/>
        <sz val="9"/>
        <rFont val="Calibri"/>
        <family val="2"/>
        <charset val="238"/>
        <scheme val="minor"/>
      </rPr>
      <t>PRILOGU 6.4.1. LIST 1</t>
    </r>
  </si>
  <si>
    <r>
      <t>VISOKI ORMAR  S</t>
    </r>
    <r>
      <rPr>
        <sz val="9"/>
        <rFont val="Calibri"/>
        <family val="2"/>
        <charset val="238"/>
        <scheme val="minor"/>
      </rPr>
      <t xml:space="preserve"> OTKLOPNIM VRATIMA: KORPUS OPL U899 ST9, SOFT BLACK, FRONTE :OPL DEKOR LIGHT GRAY CHICAGO CONCRETE F186 ST 9 I OPL U899 ST9, RUČKICE METALNI PROFIL CRNE BOJE OKOMITO;   DIM CCA 693-770X40X266 CM</t>
    </r>
    <r>
      <rPr>
        <b/>
        <sz val="9"/>
        <rFont val="Calibri"/>
        <family val="2"/>
        <charset val="238"/>
        <scheme val="minor"/>
      </rPr>
      <t xml:space="preserve"> </t>
    </r>
  </si>
  <si>
    <r>
      <t xml:space="preserve">prema nacrtu u </t>
    </r>
    <r>
      <rPr>
        <b/>
        <sz val="9"/>
        <rFont val="Calibri"/>
        <family val="2"/>
        <charset val="238"/>
        <scheme val="minor"/>
      </rPr>
      <t>PRILOGU 6.2.1  LIST 5</t>
    </r>
  </si>
  <si>
    <r>
      <t>UGRAĐENI ORMAR SA SEFOM- SA OTKLOPNIM VRATIMA I DIJELOM ZA GARDEROBU:</t>
    </r>
    <r>
      <rPr>
        <sz val="10"/>
        <rFont val="Body Font"/>
        <family val="2"/>
        <charset val="238"/>
      </rPr>
      <t xml:space="preserve"> KORPUS OPL U899 ST9, SOFT BLACK, FRONTE :OPL DEKOR LIGHT GRAY CHICAGO CONCRETE F186 ST 9 I OPL U899 ST9, RUČKICE METALNI PROFIL CRNE BOJE OKOMITO; DIM CCA 300X45X248CM</t>
    </r>
    <r>
      <rPr>
        <b/>
        <sz val="11"/>
        <rFont val="Calibri"/>
        <family val="2"/>
        <charset val="238"/>
        <scheme val="minor"/>
      </rPr>
      <t>, JEDNA VERTIKALA S BRAVICOM I 3 KLJUČA</t>
    </r>
  </si>
  <si>
    <r>
      <t xml:space="preserve">prema nacrtu u </t>
    </r>
    <r>
      <rPr>
        <b/>
        <sz val="11"/>
        <rFont val="Calibri"/>
        <family val="2"/>
        <charset val="238"/>
        <scheme val="minor"/>
      </rPr>
      <t>PRILOGU 5.2.8. LIST 4c</t>
    </r>
  </si>
  <si>
    <r>
      <t xml:space="preserve">UGRAĐENI ORMAR SA DIJELOM ZA CPU-  </t>
    </r>
    <r>
      <rPr>
        <sz val="10"/>
        <rFont val="Body Font"/>
        <family val="2"/>
        <charset val="238"/>
      </rPr>
      <t>IZRAĐENO OD  KORPUS: OPL DEKOR HRAST HALIFAX  NATURAL H1180 ST 37
FRONTA : OPL DEKOR LIGHT GRAY CHICAGO CONCRETE F186 ST 9, DIP ZA CPU PERFORIRANE STRANICE, DIM CCA 109X 57X216 CM</t>
    </r>
  </si>
  <si>
    <r>
      <t xml:space="preserve">prema nacrtu u </t>
    </r>
    <r>
      <rPr>
        <b/>
        <sz val="11"/>
        <rFont val="Calibri"/>
        <family val="2"/>
        <charset val="238"/>
        <scheme val="minor"/>
      </rPr>
      <t>PRILOGU 5.2.8. LIST 4d</t>
    </r>
  </si>
  <si>
    <r>
      <t>UGRAĐENI ORMAR SA OTKLOPNIM VRATIMA,-</t>
    </r>
    <r>
      <rPr>
        <sz val="10"/>
        <rFont val="Body Font"/>
        <family val="2"/>
        <charset val="238"/>
      </rPr>
      <t xml:space="preserve">KORPUS OPL </t>
    </r>
    <r>
      <rPr>
        <b/>
        <sz val="11"/>
        <rFont val="Calibri"/>
        <family val="2"/>
        <charset val="238"/>
        <scheme val="minor"/>
      </rPr>
      <t>U899 ST9, SOFT BLACK EGGER</t>
    </r>
    <r>
      <rPr>
        <sz val="10"/>
        <rFont val="Body Font"/>
        <family val="2"/>
        <charset val="238"/>
      </rPr>
      <t xml:space="preserve"> ili jednako vrijedan, FRONTE :OPL DEKOR</t>
    </r>
    <r>
      <rPr>
        <b/>
        <sz val="11"/>
        <rFont val="Calibri"/>
        <family val="2"/>
        <charset val="238"/>
        <scheme val="minor"/>
      </rPr>
      <t xml:space="preserve"> LIGHT GRAY CHICAGO CONCRETE F186 ST 9</t>
    </r>
    <r>
      <rPr>
        <sz val="10"/>
        <rFont val="Body Font"/>
        <family val="2"/>
        <charset val="238"/>
      </rPr>
      <t xml:space="preserve"> </t>
    </r>
    <r>
      <rPr>
        <b/>
        <sz val="11"/>
        <rFont val="Calibri"/>
        <family val="2"/>
        <charset val="238"/>
        <scheme val="minor"/>
      </rPr>
      <t>EGGER</t>
    </r>
    <r>
      <rPr>
        <sz val="10"/>
        <rFont val="Body Font"/>
        <family val="2"/>
        <charset val="238"/>
      </rPr>
      <t xml:space="preserve"> ili jednako vrijedan, RUČKICE METALNI PROFIL CRNE BOJE </t>
    </r>
    <r>
      <rPr>
        <b/>
        <sz val="11"/>
        <rFont val="Calibri"/>
        <family val="2"/>
        <charset val="238"/>
        <scheme val="minor"/>
      </rPr>
      <t>RAL 9005</t>
    </r>
    <r>
      <rPr>
        <sz val="10"/>
        <rFont val="Body Font"/>
        <family val="2"/>
        <charset val="238"/>
      </rPr>
      <t xml:space="preserve"> OKOMITO, dimenzija (šxdxv) 196X40X266 cm</t>
    </r>
  </si>
  <si>
    <r>
      <t xml:space="preserve">prema nacrtu u </t>
    </r>
    <r>
      <rPr>
        <b/>
        <sz val="11"/>
        <rFont val="Calibri"/>
        <family val="2"/>
        <charset val="238"/>
        <scheme val="minor"/>
      </rPr>
      <t>PRILOGU 5.3.5. LIST 3</t>
    </r>
  </si>
  <si>
    <r>
      <t xml:space="preserve">UGRAĐENI ORMAR SA SEFOM-  </t>
    </r>
    <r>
      <rPr>
        <sz val="10"/>
        <rFont val="Body Font"/>
        <family val="2"/>
        <charset val="238"/>
      </rPr>
      <t xml:space="preserve">IZRAĐENO OD  KORPUS: OPL DEKOR HRAST HALIFAX  NATURAL H1180 ST 37
FRONTA : OPL DEKOR LIGHT GRAY CHICAGO CONCRETE F186 ST 9
 DIM CCA (ŠXDXV) 63X50X248 CM, </t>
    </r>
    <r>
      <rPr>
        <b/>
        <sz val="11"/>
        <rFont val="Calibri"/>
        <family val="2"/>
        <charset val="238"/>
        <scheme val="minor"/>
      </rPr>
      <t>S BRAVICOM I 3 KLJUČA</t>
    </r>
  </si>
  <si>
    <r>
      <t xml:space="preserve">prema nacrtu u </t>
    </r>
    <r>
      <rPr>
        <b/>
        <sz val="11"/>
        <rFont val="Calibri"/>
        <family val="2"/>
        <charset val="238"/>
        <scheme val="minor"/>
      </rPr>
      <t>PRILOGU  5.2.8. LIST 1a</t>
    </r>
  </si>
  <si>
    <r>
      <t>UGRAĐENI ORMAR SA OTKLOPNIM VRATIMA-</t>
    </r>
    <r>
      <rPr>
        <sz val="10"/>
        <rFont val="Body Font"/>
        <family val="2"/>
        <charset val="238"/>
      </rPr>
      <t>KORPUS OPL U899 ST9, SOFT BLACK, FRONTE :OPL DEKOR LIGHT GRAY CHICAGO CONCRETE F186 ST 9 I OPL U899 ST9,EGGER ili jednako vrijedan RUČKICE METALNI PROFIL CRNE BOJE OKOMITO;  DIM CCA 166X40X266 CM</t>
    </r>
  </si>
  <si>
    <r>
      <t xml:space="preserve">prema nacrtu u </t>
    </r>
    <r>
      <rPr>
        <b/>
        <sz val="11"/>
        <rFont val="Calibri"/>
        <family val="2"/>
        <charset val="238"/>
        <scheme val="minor"/>
      </rPr>
      <t>PRILOGU 5.1.8. LIST 4a</t>
    </r>
  </si>
  <si>
    <r>
      <t xml:space="preserve">METALNA ŠIPKA VJEŠALICA S 4 JEŠALICE, </t>
    </r>
    <r>
      <rPr>
        <sz val="11"/>
        <rFont val="Calibri"/>
        <family val="2"/>
        <charset val="238"/>
        <scheme val="minor"/>
      </rPr>
      <t>OVJEŠENO NA STROP I ZID</t>
    </r>
  </si>
  <si>
    <r>
      <rPr>
        <b/>
        <sz val="11"/>
        <rFont val="Calibri"/>
        <family val="2"/>
        <charset val="238"/>
        <scheme val="minor"/>
      </rPr>
      <t>WHITE BOARD AIR</t>
    </r>
    <r>
      <rPr>
        <sz val="10"/>
        <rFont val="Body Font"/>
        <family val="2"/>
        <charset val="238"/>
      </rPr>
      <t xml:space="preserve">
Frameless magnetic whiteboard</t>
    </r>
    <r>
      <rPr>
        <sz val="11"/>
        <rFont val="Calibri"/>
        <family val="2"/>
        <charset val="238"/>
        <scheme val="minor"/>
      </rPr>
      <t>, 150X100 cm,</t>
    </r>
    <r>
      <rPr>
        <sz val="10"/>
        <rFont val="Body Font"/>
        <family val="2"/>
        <charset val="238"/>
      </rPr>
      <t xml:space="preserve"> white</t>
    </r>
  </si>
  <si>
    <r>
      <rPr>
        <b/>
        <sz val="11"/>
        <rFont val="Calibri"/>
        <family val="2"/>
        <charset val="238"/>
        <scheme val="minor"/>
      </rPr>
      <t>WHITEBOARD</t>
    </r>
    <r>
      <rPr>
        <sz val="11"/>
        <rFont val="Calibri"/>
        <family val="2"/>
        <charset val="238"/>
        <scheme val="minor"/>
      </rPr>
      <t xml:space="preserve">
  115X75 cm </t>
    </r>
  </si>
  <si>
    <r>
      <t>zidna obloga sa ugrađenim nosačem za TV monitor,  ploča A</t>
    </r>
    <r>
      <rPr>
        <b/>
        <sz val="11"/>
        <rFont val="Calibri"/>
        <family val="2"/>
        <charset val="238"/>
        <scheme val="minor"/>
      </rPr>
      <t>NTRAZIT U963 DIAMOND GREY EGGER</t>
    </r>
    <r>
      <rPr>
        <sz val="10"/>
        <rFont val="Body Font"/>
        <family val="2"/>
        <charset val="238"/>
      </rPr>
      <t xml:space="preserve"> ili jednako vrijedan, sa letvicama iste boje i provodima za kablove i pristup kablovima</t>
    </r>
  </si>
  <si>
    <r>
      <rPr>
        <b/>
        <sz val="11"/>
        <rFont val="Calibri"/>
        <family val="2"/>
        <charset val="238"/>
        <scheme val="minor"/>
      </rPr>
      <t>ZIDNA VJEŠALICA</t>
    </r>
    <r>
      <rPr>
        <sz val="10"/>
        <rFont val="Body Font"/>
        <family val="2"/>
        <charset val="238"/>
      </rPr>
      <t xml:space="preserve"> :OPL U899 ST9, SOFT BLACK SA KUKICAMA ZA VJEŠANJE "GLJIVAMA" RAZNIH PROMJERA , U PLAVOJ, ŽUTOJ I ZELENOJ BOJI- 5 KOM,    DIM CCA </t>
    </r>
    <r>
      <rPr>
        <sz val="11"/>
        <rFont val="Calibri"/>
        <family val="2"/>
        <charset val="238"/>
        <scheme val="minor"/>
      </rPr>
      <t>80X2X266 C</t>
    </r>
    <r>
      <rPr>
        <sz val="10"/>
        <rFont val="Body Font"/>
        <family val="2"/>
        <charset val="238"/>
      </rPr>
      <t>M</t>
    </r>
  </si>
  <si>
    <r>
      <t xml:space="preserve">prema nacrtu u </t>
    </r>
    <r>
      <rPr>
        <b/>
        <sz val="11"/>
        <rFont val="Calibri"/>
        <family val="2"/>
        <charset val="238"/>
        <scheme val="minor"/>
      </rPr>
      <t>PRILOGU 6.4.1. LIST 3</t>
    </r>
  </si>
  <si>
    <r>
      <rPr>
        <b/>
        <sz val="11"/>
        <rFont val="Calibri"/>
        <family val="2"/>
        <charset val="238"/>
        <scheme val="minor"/>
      </rPr>
      <t>ZIDNA VJEŠALICA</t>
    </r>
    <r>
      <rPr>
        <sz val="11"/>
        <rFont val="Calibri"/>
        <family val="2"/>
        <charset val="238"/>
        <scheme val="minor"/>
      </rPr>
      <t xml:space="preserve"> :OPL U899 ST9, SOFT BLACK SA KUKICAMA ZA VJEŠANJE "GLJIVAMA" RAZNIH PROMJERA , U PLAVOJ, ŽUTOJ I ZELENOJ BOJI : 3 KOM;  DIM CCA 40X2X260 CM</t>
    </r>
  </si>
  <si>
    <r>
      <t xml:space="preserve">prema nacrtu u </t>
    </r>
    <r>
      <rPr>
        <b/>
        <sz val="11"/>
        <rFont val="Calibri"/>
        <family val="2"/>
        <charset val="238"/>
        <scheme val="minor"/>
      </rPr>
      <t>PRILOGU  6.4.1. LIST 5</t>
    </r>
  </si>
  <si>
    <t>ZV5</t>
  </si>
  <si>
    <r>
      <rPr>
        <b/>
        <sz val="11"/>
        <rFont val="Calibri"/>
        <family val="2"/>
        <charset val="238"/>
        <scheme val="minor"/>
      </rPr>
      <t>ZIDNA VJEŠALICA</t>
    </r>
    <r>
      <rPr>
        <sz val="11"/>
        <rFont val="Calibri"/>
        <family val="2"/>
        <charset val="238"/>
        <scheme val="minor"/>
      </rPr>
      <t xml:space="preserve"> :OPL U899 ST9, SOFT BLACK SA KUKICAMA ZA VJEŠANJE "GLJIVAMA" RAZNIH PROMJERA , U PLAVOJ, ŽUTOJ I ZELENOJ BOJI : 3 KOM;  DIM CCA 66X2X260 CM</t>
    </r>
  </si>
  <si>
    <r>
      <t xml:space="preserve">prema nacrtu u </t>
    </r>
    <r>
      <rPr>
        <b/>
        <sz val="11"/>
        <rFont val="Calibri"/>
        <family val="2"/>
        <charset val="238"/>
        <scheme val="minor"/>
      </rPr>
      <t>PRILOGU  6.4.1. LIST 6</t>
    </r>
  </si>
  <si>
    <r>
      <t xml:space="preserve">prema nacrtu u </t>
    </r>
    <r>
      <rPr>
        <b/>
        <sz val="11"/>
        <rFont val="Calibri"/>
        <family val="2"/>
        <charset val="238"/>
        <scheme val="minor"/>
      </rPr>
      <t>PRILOGU 5.2.3.1. LIST 1</t>
    </r>
  </si>
  <si>
    <r>
      <t xml:space="preserve">prema nacrtu u </t>
    </r>
    <r>
      <rPr>
        <b/>
        <sz val="11"/>
        <rFont val="Calibri"/>
        <family val="2"/>
        <charset val="238"/>
        <scheme val="minor"/>
      </rPr>
      <t>PRILOGU 5.2.3.1.. LIST 5</t>
    </r>
  </si>
  <si>
    <r>
      <t xml:space="preserve">prema nacrtu u </t>
    </r>
    <r>
      <rPr>
        <b/>
        <sz val="11"/>
        <rFont val="Calibri"/>
        <family val="2"/>
        <charset val="238"/>
        <scheme val="minor"/>
      </rPr>
      <t>PRILOGU 5.2.3.1.. LIST 3</t>
    </r>
  </si>
  <si>
    <r>
      <t xml:space="preserve">prema nacrtu u </t>
    </r>
    <r>
      <rPr>
        <b/>
        <sz val="11"/>
        <rFont val="Calibri"/>
        <family val="2"/>
        <charset val="238"/>
        <scheme val="minor"/>
      </rPr>
      <t>PRILOGU 5.2.3.1.. LIST 2</t>
    </r>
  </si>
  <si>
    <r>
      <t xml:space="preserve">okov brušeni  inox ili bijele boje, dim cca </t>
    </r>
    <r>
      <rPr>
        <b/>
        <sz val="11"/>
        <rFont val="Calibri"/>
        <family val="2"/>
        <charset val="238"/>
        <scheme val="minor"/>
      </rPr>
      <t>80 x 210 cm</t>
    </r>
  </si>
  <si>
    <r>
      <t xml:space="preserve">obračun po m1 stvarno izvedenih površina </t>
    </r>
    <r>
      <rPr>
        <i/>
        <sz val="10"/>
        <rFont val="Calibri"/>
        <family val="2"/>
        <charset val="238"/>
        <scheme val="minor"/>
      </rPr>
      <t>(Obračun po dužnometru isporučenog i postavljenog)</t>
    </r>
  </si>
  <si>
    <t>IV.1.</t>
  </si>
  <si>
    <t>IV.2.</t>
  </si>
  <si>
    <t>IV.3.</t>
  </si>
  <si>
    <t>IV.4.</t>
  </si>
  <si>
    <t>IV.5.</t>
  </si>
  <si>
    <t>IV.6.</t>
  </si>
  <si>
    <t>IV.7</t>
  </si>
  <si>
    <t>VI.1</t>
  </si>
  <si>
    <t>VI.2</t>
  </si>
  <si>
    <t>VI.4</t>
  </si>
  <si>
    <t>VI.5</t>
  </si>
  <si>
    <t>VI.6</t>
  </si>
  <si>
    <t>VI.7</t>
  </si>
  <si>
    <t>VI.8</t>
  </si>
  <si>
    <t>VI.9</t>
  </si>
  <si>
    <t>VI.10</t>
  </si>
  <si>
    <t>VI.10.</t>
  </si>
  <si>
    <t>VI.11</t>
  </si>
  <si>
    <t>VI.12</t>
  </si>
  <si>
    <t>-odvodni otpor prema ISO 10965 ≤1X10  Ohm</t>
  </si>
  <si>
    <r>
      <t xml:space="preserve">kao </t>
    </r>
    <r>
      <rPr>
        <b/>
        <sz val="10"/>
        <rFont val="Calibri"/>
        <family val="2"/>
        <scheme val="minor"/>
      </rPr>
      <t xml:space="preserve">DESSO Essence Traces - Essence Traces AD09 1511 </t>
    </r>
    <r>
      <rPr>
        <sz val="10"/>
        <rFont val="Calibri"/>
        <family val="2"/>
        <scheme val="minor"/>
      </rPr>
      <t>ili jednakovrijedan</t>
    </r>
  </si>
  <si>
    <t>VI.13</t>
  </si>
  <si>
    <t>VI.14</t>
  </si>
  <si>
    <t>VII.6.</t>
  </si>
  <si>
    <t>VII.7.</t>
  </si>
  <si>
    <t>VII.8.</t>
  </si>
  <si>
    <t>VII.9.</t>
  </si>
  <si>
    <r>
      <t xml:space="preserve">Popravak zida od opeke  </t>
    </r>
    <r>
      <rPr>
        <sz val="10"/>
        <rFont val="Calibri"/>
        <family val="2"/>
        <charset val="238"/>
        <scheme val="minor"/>
      </rPr>
      <t>i izravnavanje žbuke na mjestu rušenja zidova od opeke. Izvodi se grubim zapunjavanjem, krpanjem, krpanjem rupa i završno reparaturnim mortovima ili jednoslojnim produžnim mortom uz prethodni špric rijetkim cementnim mlijekom. Na spoju stare  i nove žbuke staviti rabic pletivo.</t>
    </r>
  </si>
  <si>
    <t xml:space="preserve">1. PROZORSKO STAKLO PROZORA DIM CCA 130x130 OZNAKA A </t>
  </si>
  <si>
    <r>
      <rPr>
        <sz val="10"/>
        <rFont val="Calibri"/>
        <family val="2"/>
        <charset val="238"/>
        <scheme val="minor"/>
      </rPr>
      <t xml:space="preserve">Ličenje </t>
    </r>
    <r>
      <rPr>
        <b/>
        <sz val="10"/>
        <rFont val="Calibri"/>
        <family val="2"/>
        <charset val="238"/>
        <scheme val="minor"/>
      </rPr>
      <t>čeličnih L profila pod stropom uključivo pripremu površine</t>
    </r>
  </si>
  <si>
    <r>
      <rPr>
        <sz val="10"/>
        <rFont val="Calibri"/>
        <family val="2"/>
        <charset val="238"/>
        <scheme val="minor"/>
      </rPr>
      <t xml:space="preserve">Ličenje </t>
    </r>
    <r>
      <rPr>
        <b/>
        <sz val="10"/>
        <rFont val="Calibri"/>
        <family val="2"/>
        <charset val="238"/>
        <scheme val="minor"/>
      </rPr>
      <t xml:space="preserve">raznih instalacijskih cijevi </t>
    </r>
    <r>
      <rPr>
        <sz val="10"/>
        <rFont val="Calibri"/>
        <family val="2"/>
        <charset val="238"/>
        <scheme val="minor"/>
      </rPr>
      <t>pod stropom i uz zidove, uključivo pripremu površine</t>
    </r>
  </si>
  <si>
    <r>
      <t xml:space="preserve">obračun po m2 stvarno ličenih površina </t>
    </r>
    <r>
      <rPr>
        <i/>
        <sz val="10"/>
        <rFont val="Calibri"/>
        <family val="2"/>
        <charset val="238"/>
        <scheme val="minor"/>
      </rPr>
      <t>(Obračun po ortogonalnoj projekciji zidova)</t>
    </r>
  </si>
  <si>
    <r>
      <t xml:space="preserve">Ličenje unutarnjih zidova </t>
    </r>
    <r>
      <rPr>
        <sz val="10"/>
        <rFont val="Calibri"/>
        <family val="2"/>
        <charset val="238"/>
        <scheme val="minor"/>
      </rPr>
      <t>od opeke i GK ploča disperzivnom perivom bojom u dva sloja, uključivo dvokratno gletanje odgovarajućim kitom i sve prethodne radnje i pripreme podloge</t>
    </r>
  </si>
  <si>
    <r>
      <rPr>
        <b/>
        <sz val="10"/>
        <rFont val="Calibri"/>
        <family val="2"/>
        <charset val="238"/>
        <scheme val="minor"/>
      </rPr>
      <t>boja crna</t>
    </r>
    <r>
      <rPr>
        <sz val="10"/>
        <rFont val="Calibri"/>
        <family val="2"/>
        <charset val="238"/>
        <scheme val="minor"/>
      </rPr>
      <t xml:space="preserve">- potvrditi sa projektantom prema uzorku (BOJA FASADEX AQUA CROMOS, 2X, CRNA PREMA UZORKU </t>
    </r>
    <r>
      <rPr>
        <b/>
        <sz val="10"/>
        <rFont val="Calibri"/>
        <family val="2"/>
        <charset val="238"/>
        <scheme val="minor"/>
      </rPr>
      <t>HELIOS CROMOMIX N10-7</t>
    </r>
    <r>
      <rPr>
        <sz val="10"/>
        <rFont val="Calibri"/>
        <family val="2"/>
        <charset val="238"/>
        <scheme val="minor"/>
      </rPr>
      <t xml:space="preserve"> ili jednakovrijedna)</t>
    </r>
  </si>
  <si>
    <r>
      <t xml:space="preserve">Ličenje unutarnjih </t>
    </r>
    <r>
      <rPr>
        <sz val="10"/>
        <rFont val="Calibri"/>
        <family val="2"/>
        <charset val="238"/>
        <scheme val="minor"/>
      </rPr>
      <t xml:space="preserve"> AB stropova disperzivnom perivom bojom u dva sloja, uključivo dvokratno gletanje odgovarajućim kitom i sve prethodne radnje i pripreme podloge</t>
    </r>
  </si>
  <si>
    <r>
      <rPr>
        <b/>
        <sz val="10"/>
        <rFont val="Calibri"/>
        <family val="2"/>
        <charset val="238"/>
        <scheme val="minor"/>
      </rPr>
      <t>boja siva</t>
    </r>
    <r>
      <rPr>
        <sz val="10"/>
        <rFont val="Calibri"/>
        <family val="2"/>
        <charset val="238"/>
        <scheme val="minor"/>
      </rPr>
      <t>- potvrditi sa projektantom prema uzorku (BOJA FASADEX AQUA CROMOS, 2X, CRNA PREMA UZORKU</t>
    </r>
    <r>
      <rPr>
        <b/>
        <sz val="10"/>
        <rFont val="Calibri"/>
        <family val="2"/>
        <charset val="238"/>
        <scheme val="minor"/>
      </rPr>
      <t xml:space="preserve"> HELIOS CROMOMIX N10-7</t>
    </r>
    <r>
      <rPr>
        <sz val="10"/>
        <rFont val="Calibri"/>
        <family val="2"/>
        <charset val="238"/>
        <scheme val="minor"/>
      </rPr>
      <t xml:space="preserve"> ili jednakovrijedna)</t>
    </r>
  </si>
  <si>
    <r>
      <rPr>
        <sz val="10"/>
        <rFont val="Calibri"/>
        <family val="2"/>
        <charset val="238"/>
        <scheme val="minor"/>
      </rPr>
      <t xml:space="preserve">Ličenje </t>
    </r>
    <r>
      <rPr>
        <b/>
        <sz val="10"/>
        <rFont val="Calibri"/>
        <family val="2"/>
        <charset val="238"/>
        <scheme val="minor"/>
      </rPr>
      <t xml:space="preserve">metalnih ormarića, revizornih vratašca, hidranta i sl. </t>
    </r>
    <r>
      <rPr>
        <sz val="10"/>
        <rFont val="Calibri"/>
        <family val="2"/>
        <charset val="238"/>
        <scheme val="minor"/>
      </rPr>
      <t xml:space="preserve">bojom za metal, uključivo pripremu podloge. </t>
    </r>
  </si>
  <si>
    <r>
      <rPr>
        <b/>
        <sz val="10"/>
        <rFont val="Calibri"/>
        <family val="2"/>
        <charset val="238"/>
        <scheme val="minor"/>
      </rPr>
      <t>boja prema izboru projektanta</t>
    </r>
    <r>
      <rPr>
        <sz val="10"/>
        <rFont val="Calibri"/>
        <family val="2"/>
        <charset val="238"/>
        <scheme val="minor"/>
      </rPr>
      <t xml:space="preserve">- potvrditi sa projektantom prema uzorku  </t>
    </r>
  </si>
  <si>
    <r>
      <t xml:space="preserve">Ličenje unutarnjih zidova </t>
    </r>
    <r>
      <rPr>
        <sz val="10"/>
        <rFont val="Calibri"/>
        <family val="2"/>
        <charset val="238"/>
        <scheme val="minor"/>
      </rPr>
      <t>od opeke i GK ploča i AB stropova disperzivnom perivom bojom u dva sloja, uključivo dvokratno gletanje odgovarajućim kitom i sve prethodne radnje i pripreme podloge</t>
    </r>
    <r>
      <rPr>
        <i/>
        <sz val="10"/>
        <rFont val="Calibri"/>
        <family val="2"/>
        <charset val="238"/>
        <scheme val="minor"/>
      </rPr>
      <t xml:space="preserve"> (sa prethodnom impregnacijom, gletanjem, brušenjem i sl)</t>
    </r>
  </si>
  <si>
    <t>Materijal:  Čelični lim praškasto lakiran bijelo ili antracit</t>
  </si>
  <si>
    <t xml:space="preserve">Nosač za  APARATA ZA GAŠENJE NA ZID </t>
  </si>
  <si>
    <t>dimenzija cca 35 x 24 x 75 cm</t>
  </si>
  <si>
    <r>
      <t>kao Fire locker</t>
    </r>
    <r>
      <rPr>
        <b/>
        <sz val="11"/>
        <rFont val="Calibri"/>
        <family val="2"/>
        <charset val="238"/>
        <scheme val="minor"/>
      </rPr>
      <t xml:space="preserve"> Konstantin Slawinski</t>
    </r>
    <r>
      <rPr>
        <sz val="11"/>
        <rFont val="Calibri"/>
        <family val="2"/>
        <charset val="238"/>
        <scheme val="minor"/>
      </rPr>
      <t xml:space="preserve"> ili sličan</t>
    </r>
  </si>
  <si>
    <t>nosač kutije računala na 4 velika kotača, za smještaj ispod stola, metalni ili izrađen od drvenog materijala</t>
  </si>
  <si>
    <t>NAPOMENA: Točna dimenzija prema izradi donjeg sklopa ormarića</t>
  </si>
  <si>
    <r>
      <rPr>
        <b/>
        <sz val="11"/>
        <rFont val="Calibri"/>
        <family val="2"/>
        <charset val="238"/>
        <scheme val="minor"/>
      </rPr>
      <t>KONFERENCIJSKI STOL NA METALNOM POSTOLJU</t>
    </r>
    <r>
      <rPr>
        <sz val="11"/>
        <rFont val="Calibri"/>
        <family val="2"/>
        <charset val="238"/>
        <scheme val="minor"/>
      </rPr>
      <t>-POSTOLJE METALNO PLASTIFICIRANO U CRNU BOJU, RADNA PLOČA ANTRAZIT U963 DIAMOND GREY</t>
    </r>
  </si>
  <si>
    <r>
      <t xml:space="preserve">prema nacrtu u </t>
    </r>
    <r>
      <rPr>
        <b/>
        <sz val="11"/>
        <rFont val="Calibri"/>
        <family val="2"/>
        <charset val="238"/>
        <scheme val="minor"/>
      </rPr>
      <t>PRILOGU 6.1.3. LIST 3</t>
    </r>
  </si>
  <si>
    <t>dimenzija: (šxdxv) 90x120x74-76 cm</t>
  </si>
  <si>
    <t>dimenzija: (šxdxv) 80x120x74-76 cm</t>
  </si>
  <si>
    <r>
      <t xml:space="preserve">prema nacrtu u </t>
    </r>
    <r>
      <rPr>
        <b/>
        <sz val="11"/>
        <rFont val="Calibri"/>
        <family val="2"/>
        <charset val="238"/>
        <scheme val="minor"/>
      </rPr>
      <t>PRILOGU 6.1.2. LIST 3</t>
    </r>
  </si>
  <si>
    <t>stalak sa teglom crne boje sa zelenim umjetnim biljem</t>
  </si>
  <si>
    <t xml:space="preserve">UMJETNA BILJKA U VISOKOJ POSUDI-  </t>
  </si>
  <si>
    <t>posuda fi 30 cm, visine do 80 cm</t>
  </si>
  <si>
    <t xml:space="preserve">UMJETNA BILJKA U  POSUDI-  </t>
  </si>
  <si>
    <t>posuda fi 30 cm, visine do 30 cm</t>
  </si>
  <si>
    <t>ladičar na kotačićima, sa tri ladoce bez prihvatnika, sa bočno nadmjera cca 2 cm ladica napuštena za prihvat, ukopani prihvatnik na stropu ladičara za manipulaciju, ladice sa sustavom zatvaranja protiv prevrtanja</t>
  </si>
  <si>
    <t>Ukupno bez PDV-a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</si>
</sst>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_-* #,##0.00_-;\-* #,##0.00_-;_-* &quot;-&quot;??_-;_-@_-"/>
    <numFmt numFmtId="165" formatCode="_-* #,##0.00\ [$kn-41A]_-;\-* #,##0.00\ [$kn-41A]_-;_-* &quot;-&quot;??\ [$kn-41A]_-;_-@_-"/>
    <numFmt numFmtId="166" formatCode="#,##0.00;[Red]#,##0.00"/>
    <numFmt numFmtId="167" formatCode="_-* #,##0.00\ [$€-1]_-;\-* #,##0.00\ [$€-1]_-;_-* &quot;-&quot;??\ [$€-1]_-;_-@_-"/>
  </numFmts>
  <fonts count="95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16"/>
      <color theme="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theme="1"/>
      <name val="Calibri Light"/>
      <family val="2"/>
      <charset val="238"/>
    </font>
    <font>
      <i/>
      <sz val="8"/>
      <color theme="1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i/>
      <sz val="8"/>
      <name val="Calibri Light"/>
      <family val="2"/>
      <charset val="238"/>
      <scheme val="maj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indexed="10"/>
      <name val="Calibri"/>
      <family val="2"/>
    </font>
    <font>
      <b/>
      <sz val="10"/>
      <color theme="9" tint="-0.249977111117893"/>
      <name val="Calibri"/>
      <family val="2"/>
      <charset val="238"/>
      <scheme val="minor"/>
    </font>
    <font>
      <sz val="10"/>
      <color theme="9" tint="-0.249977111117893"/>
      <name val="Calibri"/>
      <family val="2"/>
      <charset val="238"/>
      <scheme val="minor"/>
    </font>
    <font>
      <sz val="10"/>
      <color theme="9" tint="-0.249977111117893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14"/>
      <color theme="9" tint="-0.249977111117893"/>
      <name val="Calibri"/>
      <family val="2"/>
      <charset val="238"/>
      <scheme val="minor"/>
    </font>
    <font>
      <i/>
      <strike/>
      <sz val="1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0"/>
      <color theme="2"/>
      <name val="Calibri"/>
      <family val="2"/>
      <scheme val="minor"/>
    </font>
    <font>
      <sz val="10"/>
      <color theme="2"/>
      <name val="Calibri"/>
      <family val="2"/>
      <scheme val="minor"/>
    </font>
    <font>
      <b/>
      <sz val="11"/>
      <color theme="2"/>
      <name val="Calibri"/>
      <family val="2"/>
      <charset val="238"/>
      <scheme val="minor"/>
    </font>
    <font>
      <b/>
      <sz val="10"/>
      <color theme="2"/>
      <name val="Calibri"/>
      <family val="2"/>
      <charset val="238"/>
      <scheme val="minor"/>
    </font>
    <font>
      <b/>
      <sz val="8"/>
      <name val="Calibri Light"/>
      <family val="2"/>
      <charset val="238"/>
      <scheme val="maj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4"/>
      <color theme="2" tint="-0.249977111117893"/>
      <name val="Calibri"/>
      <family val="2"/>
      <charset val="238"/>
      <scheme val="minor"/>
    </font>
    <font>
      <sz val="10"/>
      <color theme="2" tint="-0.249977111117893"/>
      <name val="Calibri"/>
      <family val="2"/>
      <charset val="238"/>
      <scheme val="minor"/>
    </font>
    <font>
      <b/>
      <sz val="10"/>
      <color theme="2" tint="-0.249977111117893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trike/>
      <sz val="10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color theme="2" tint="-0.24997711111789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theme="9" tint="-0.249977111117893"/>
      <name val="Calibri"/>
      <family val="2"/>
      <charset val="238"/>
      <scheme val="minor"/>
    </font>
    <font>
      <b/>
      <sz val="14"/>
      <color theme="2"/>
      <name val="Calibri"/>
      <family val="2"/>
      <charset val="238"/>
      <scheme val="minor"/>
    </font>
    <font>
      <b/>
      <sz val="10"/>
      <color theme="1"/>
      <name val="Body Font"/>
      <family val="2"/>
      <charset val="238"/>
    </font>
    <font>
      <b/>
      <sz val="14"/>
      <name val="Body Font"/>
      <family val="2"/>
      <charset val="238"/>
    </font>
    <font>
      <sz val="10"/>
      <name val="Body Font"/>
      <family val="2"/>
      <charset val="238"/>
    </font>
    <font>
      <sz val="14"/>
      <color theme="1"/>
      <name val="Body Font"/>
      <family val="2"/>
      <charset val="238"/>
    </font>
    <font>
      <b/>
      <sz val="14"/>
      <color theme="1"/>
      <name val="Body Font"/>
      <family val="2"/>
      <charset val="238"/>
    </font>
    <font>
      <b/>
      <sz val="10"/>
      <name val="Body Font"/>
      <family val="2"/>
      <charset val="238"/>
    </font>
    <font>
      <b/>
      <u/>
      <sz val="11"/>
      <name val="Calibri"/>
      <family val="2"/>
      <charset val="238"/>
      <scheme val="minor"/>
    </font>
    <font>
      <sz val="14"/>
      <name val="Body Font"/>
      <family val="2"/>
      <charset val="238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0"/>
      <name val="Body Font"/>
      <charset val="238"/>
    </font>
    <font>
      <b/>
      <i/>
      <sz val="8"/>
      <color theme="0"/>
      <name val="Calibri Light"/>
      <family val="2"/>
      <charset val="238"/>
      <scheme val="major"/>
    </font>
    <font>
      <b/>
      <sz val="9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Body Font"/>
      <family val="2"/>
      <charset val="238"/>
    </font>
    <font>
      <b/>
      <sz val="11"/>
      <name val="Body Font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8" fillId="0" borderId="0">
      <alignment horizontal="center" vertical="center" wrapText="1"/>
    </xf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1" fillId="0" borderId="0"/>
    <xf numFmtId="0" fontId="36" fillId="0" borderId="0"/>
    <xf numFmtId="0" fontId="18" fillId="0" borderId="0"/>
    <xf numFmtId="0" fontId="50" fillId="0" borderId="0" applyNumberFormat="0" applyFill="0" applyBorder="0" applyAlignment="0" applyProtection="0"/>
    <xf numFmtId="164" fontId="58" fillId="0" borderId="0" applyFont="0" applyFill="0" applyBorder="0" applyAlignment="0" applyProtection="0"/>
    <xf numFmtId="44" fontId="58" fillId="0" borderId="0" applyFont="0" applyFill="0" applyBorder="0" applyAlignment="0" applyProtection="0"/>
  </cellStyleXfs>
  <cellXfs count="540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9" fillId="4" borderId="0" xfId="0" applyFont="1" applyFill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6" fillId="2" borderId="0" xfId="0" applyFont="1" applyFill="1" applyAlignment="1">
      <alignment vertical="center" wrapText="1"/>
    </xf>
    <xf numFmtId="0" fontId="9" fillId="6" borderId="0" xfId="0" applyFont="1" applyFill="1" applyAlignment="1">
      <alignment horizontal="left" vertical="center" wrapText="1"/>
    </xf>
    <xf numFmtId="0" fontId="9" fillId="6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6" fillId="7" borderId="0" xfId="0" applyFont="1" applyFill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7" fillId="6" borderId="0" xfId="0" applyFont="1" applyFill="1"/>
    <xf numFmtId="0" fontId="20" fillId="0" borderId="0" xfId="0" applyFont="1" applyAlignment="1">
      <alignment horizontal="center" vertical="center" wrapText="1"/>
    </xf>
    <xf numFmtId="165" fontId="20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9" fillId="0" borderId="0" xfId="0" applyFont="1"/>
    <xf numFmtId="0" fontId="15" fillId="0" borderId="0" xfId="0" applyFont="1"/>
    <xf numFmtId="166" fontId="15" fillId="0" borderId="0" xfId="0" applyNumberFormat="1" applyFont="1"/>
    <xf numFmtId="4" fontId="15" fillId="0" borderId="0" xfId="0" applyNumberFormat="1" applyFont="1"/>
    <xf numFmtId="4" fontId="0" fillId="0" borderId="0" xfId="0" applyNumberFormat="1"/>
    <xf numFmtId="0" fontId="15" fillId="0" borderId="0" xfId="0" applyFont="1" applyAlignment="1">
      <alignment horizontal="left"/>
    </xf>
    <xf numFmtId="166" fontId="15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6" fillId="7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right" vertical="center" wrapText="1"/>
    </xf>
    <xf numFmtId="0" fontId="4" fillId="0" borderId="0" xfId="0" applyFont="1" applyAlignment="1">
      <alignment horizontal="left" vertical="center" wrapText="1" indent="5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2" fontId="6" fillId="2" borderId="0" xfId="0" applyNumberFormat="1" applyFont="1" applyFill="1" applyAlignment="1">
      <alignment vertical="center" wrapText="1"/>
    </xf>
    <xf numFmtId="2" fontId="6" fillId="0" borderId="0" xfId="0" applyNumberFormat="1" applyFont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 indent="5"/>
    </xf>
    <xf numFmtId="2" fontId="19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9" fillId="6" borderId="0" xfId="0" applyNumberFormat="1" applyFont="1" applyFill="1" applyAlignment="1">
      <alignment horizontal="center" vertical="center" wrapText="1"/>
    </xf>
    <xf numFmtId="2" fontId="26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 indent="5"/>
    </xf>
    <xf numFmtId="0" fontId="4" fillId="0" borderId="0" xfId="0" applyFont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31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66" fontId="19" fillId="0" borderId="0" xfId="0" applyNumberFormat="1" applyFont="1" applyAlignment="1">
      <alignment horizontal="left"/>
    </xf>
    <xf numFmtId="0" fontId="19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horizontal="justify" vertical="center" wrapText="1"/>
    </xf>
    <xf numFmtId="0" fontId="38" fillId="0" borderId="0" xfId="0" quotePrefix="1" applyFont="1" applyAlignment="1">
      <alignment horizontal="justify" vertical="center" wrapText="1"/>
    </xf>
    <xf numFmtId="0" fontId="38" fillId="0" borderId="0" xfId="0" quotePrefix="1" applyFont="1" applyAlignment="1">
      <alignment vertical="center" wrapText="1"/>
    </xf>
    <xf numFmtId="0" fontId="38" fillId="0" borderId="0" xfId="0" quotePrefix="1" applyFont="1" applyAlignment="1">
      <alignment horizontal="justify" vertical="center"/>
    </xf>
    <xf numFmtId="0" fontId="39" fillId="0" borderId="0" xfId="0" applyFont="1" applyAlignment="1">
      <alignment horizontal="justify" vertical="center" wrapText="1"/>
    </xf>
    <xf numFmtId="0" fontId="40" fillId="0" borderId="0" xfId="0" quotePrefix="1" applyFont="1" applyAlignment="1">
      <alignment horizontal="justify" vertical="center" wrapText="1"/>
    </xf>
    <xf numFmtId="0" fontId="4" fillId="0" borderId="0" xfId="0" applyFont="1" applyAlignment="1">
      <alignment horizontal="center" vertical="center"/>
    </xf>
    <xf numFmtId="2" fontId="37" fillId="0" borderId="0" xfId="0" applyNumberFormat="1" applyFont="1" applyAlignment="1">
      <alignment vertical="center"/>
    </xf>
    <xf numFmtId="4" fontId="10" fillId="6" borderId="0" xfId="0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44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3" fillId="0" borderId="0" xfId="0" applyFont="1" applyAlignment="1">
      <alignment horizontal="left" vertical="center" wrapText="1"/>
    </xf>
    <xf numFmtId="0" fontId="4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50" fillId="0" borderId="0" xfId="7" applyAlignment="1">
      <alignment horizontal="left" vertical="center" wrapText="1"/>
    </xf>
    <xf numFmtId="165" fontId="51" fillId="0" borderId="0" xfId="0" applyNumberFormat="1" applyFont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38" fillId="0" borderId="0" xfId="0" applyFont="1" applyAlignment="1">
      <alignment horizontal="left" vertical="center" wrapText="1"/>
    </xf>
    <xf numFmtId="0" fontId="38" fillId="0" borderId="0" xfId="0" applyFont="1" applyAlignment="1">
      <alignment vertical="center"/>
    </xf>
    <xf numFmtId="0" fontId="6" fillId="8" borderId="0" xfId="0" applyFont="1" applyFill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52" fillId="0" borderId="0" xfId="0" applyFont="1" applyAlignment="1">
      <alignment horizontal="center" vertical="center" wrapText="1"/>
    </xf>
    <xf numFmtId="0" fontId="52" fillId="0" borderId="0" xfId="0" applyFont="1" applyAlignment="1">
      <alignment horizontal="left" vertical="center" wrapText="1"/>
    </xf>
    <xf numFmtId="0" fontId="53" fillId="0" borderId="0" xfId="0" applyFont="1" applyAlignment="1">
      <alignment vertical="center"/>
    </xf>
    <xf numFmtId="0" fontId="53" fillId="0" borderId="0" xfId="0" applyFont="1" applyAlignment="1">
      <alignment horizontal="right" vertical="center"/>
    </xf>
    <xf numFmtId="0" fontId="2" fillId="0" borderId="0" xfId="0" applyFont="1"/>
    <xf numFmtId="167" fontId="10" fillId="6" borderId="0" xfId="0" applyNumberFormat="1" applyFont="1" applyFill="1" applyAlignment="1">
      <alignment horizontal="center" vertical="center" wrapText="1"/>
    </xf>
    <xf numFmtId="167" fontId="6" fillId="2" borderId="0" xfId="0" applyNumberFormat="1" applyFont="1" applyFill="1" applyAlignment="1">
      <alignment vertical="center" wrapText="1"/>
    </xf>
    <xf numFmtId="167" fontId="6" fillId="2" borderId="0" xfId="0" applyNumberFormat="1" applyFont="1" applyFill="1" applyAlignment="1">
      <alignment horizontal="center" vertical="center" wrapText="1"/>
    </xf>
    <xf numFmtId="167" fontId="6" fillId="0" borderId="0" xfId="0" applyNumberFormat="1" applyFont="1" applyAlignment="1">
      <alignment horizontal="center" vertical="center" wrapText="1"/>
    </xf>
    <xf numFmtId="167" fontId="4" fillId="2" borderId="0" xfId="0" applyNumberFormat="1" applyFont="1" applyFill="1" applyAlignment="1">
      <alignment horizontal="center" vertical="center" wrapText="1"/>
    </xf>
    <xf numFmtId="167" fontId="4" fillId="0" borderId="0" xfId="0" applyNumberFormat="1" applyFont="1" applyAlignment="1">
      <alignment horizontal="center" vertical="center" wrapText="1"/>
    </xf>
    <xf numFmtId="167" fontId="13" fillId="0" borderId="0" xfId="0" applyNumberFormat="1" applyFont="1" applyAlignment="1">
      <alignment horizontal="center" vertical="center" wrapText="1"/>
    </xf>
    <xf numFmtId="167" fontId="0" fillId="0" borderId="0" xfId="0" applyNumberFormat="1" applyAlignment="1">
      <alignment horizontal="center" vertical="center" wrapText="1"/>
    </xf>
    <xf numFmtId="0" fontId="51" fillId="0" borderId="0" xfId="0" applyFont="1" applyAlignment="1">
      <alignment horizontal="left" vertical="center"/>
    </xf>
    <xf numFmtId="2" fontId="38" fillId="0" borderId="0" xfId="0" applyNumberFormat="1" applyFont="1" applyAlignment="1">
      <alignment horizontal="right" vertical="center"/>
    </xf>
    <xf numFmtId="0" fontId="51" fillId="0" borderId="0" xfId="0" applyFont="1" applyAlignment="1">
      <alignment horizontal="left" vertical="center" wrapText="1"/>
    </xf>
    <xf numFmtId="0" fontId="38" fillId="0" borderId="0" xfId="0" applyFont="1" applyAlignment="1">
      <alignment horizontal="right" vertical="center"/>
    </xf>
    <xf numFmtId="0" fontId="51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/>
    </xf>
    <xf numFmtId="0" fontId="57" fillId="0" borderId="0" xfId="0" applyFont="1" applyAlignment="1">
      <alignment vertical="center"/>
    </xf>
    <xf numFmtId="167" fontId="10" fillId="4" borderId="0" xfId="0" applyNumberFormat="1" applyFont="1" applyFill="1" applyAlignment="1">
      <alignment horizontal="center" vertical="center" wrapText="1"/>
    </xf>
    <xf numFmtId="167" fontId="6" fillId="8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7" fontId="8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" fillId="8" borderId="0" xfId="0" applyFont="1" applyFill="1" applyAlignment="1">
      <alignment horizontal="left" vertical="center" wrapText="1"/>
    </xf>
    <xf numFmtId="167" fontId="15" fillId="0" borderId="0" xfId="0" applyNumberFormat="1" applyFont="1" applyAlignment="1">
      <alignment horizontal="center" vertical="center" wrapText="1"/>
    </xf>
    <xf numFmtId="167" fontId="1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167" fontId="1" fillId="0" borderId="0" xfId="0" applyNumberFormat="1" applyFont="1" applyAlignment="1">
      <alignment horizontal="center" vertical="center" wrapText="1"/>
    </xf>
    <xf numFmtId="167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7" fontId="0" fillId="0" borderId="0" xfId="0" applyNumberFormat="1" applyAlignment="1">
      <alignment horizontal="center"/>
    </xf>
    <xf numFmtId="0" fontId="42" fillId="0" borderId="0" xfId="0" applyFont="1" applyAlignment="1">
      <alignment horizontal="left" vertical="center"/>
    </xf>
    <xf numFmtId="2" fontId="37" fillId="0" borderId="0" xfId="0" applyNumberFormat="1" applyFont="1" applyAlignment="1">
      <alignment horizontal="right" vertical="center"/>
    </xf>
    <xf numFmtId="167" fontId="37" fillId="0" borderId="0" xfId="0" applyNumberFormat="1" applyFont="1" applyAlignment="1">
      <alignment horizontal="right" vertical="center"/>
    </xf>
    <xf numFmtId="167" fontId="38" fillId="0" borderId="0" xfId="0" applyNumberFormat="1" applyFont="1" applyAlignment="1">
      <alignment horizontal="right" vertical="center"/>
    </xf>
    <xf numFmtId="167" fontId="14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167" fontId="22" fillId="0" borderId="0" xfId="0" applyNumberFormat="1" applyFont="1" applyAlignment="1">
      <alignment vertical="center"/>
    </xf>
    <xf numFmtId="167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0" fillId="8" borderId="0" xfId="0" applyFont="1" applyFill="1" applyAlignment="1">
      <alignment horizontal="center" vertical="center" wrapText="1"/>
    </xf>
    <xf numFmtId="167" fontId="30" fillId="6" borderId="0" xfId="0" applyNumberFormat="1" applyFont="1" applyFill="1" applyAlignment="1">
      <alignment horizontal="center" vertical="center" wrapText="1"/>
    </xf>
    <xf numFmtId="167" fontId="4" fillId="2" borderId="0" xfId="0" applyNumberFormat="1" applyFont="1" applyFill="1" applyAlignment="1">
      <alignment vertical="center" wrapText="1"/>
    </xf>
    <xf numFmtId="167" fontId="6" fillId="3" borderId="0" xfId="0" applyNumberFormat="1" applyFont="1" applyFill="1" applyAlignment="1">
      <alignment vertical="center" wrapText="1"/>
    </xf>
    <xf numFmtId="167" fontId="0" fillId="0" borderId="0" xfId="0" applyNumberFormat="1"/>
    <xf numFmtId="167" fontId="17" fillId="6" borderId="0" xfId="0" applyNumberFormat="1" applyFont="1" applyFill="1"/>
    <xf numFmtId="167" fontId="26" fillId="0" borderId="0" xfId="0" applyNumberFormat="1" applyFont="1" applyAlignment="1">
      <alignment horizontal="center" vertical="center" wrapText="1"/>
    </xf>
    <xf numFmtId="167" fontId="15" fillId="0" borderId="0" xfId="9" applyNumberFormat="1" applyFont="1" applyAlignment="1">
      <alignment horizontal="left" vertical="center"/>
    </xf>
    <xf numFmtId="167" fontId="10" fillId="6" borderId="0" xfId="9" applyNumberFormat="1" applyFont="1" applyFill="1" applyAlignment="1">
      <alignment horizontal="center" vertical="center" wrapText="1"/>
    </xf>
    <xf numFmtId="167" fontId="6" fillId="2" borderId="0" xfId="9" applyNumberFormat="1" applyFont="1" applyFill="1" applyAlignment="1">
      <alignment vertical="center" wrapText="1"/>
    </xf>
    <xf numFmtId="167" fontId="6" fillId="0" borderId="0" xfId="9" applyNumberFormat="1" applyFont="1" applyAlignment="1">
      <alignment horizontal="center" vertical="center" wrapText="1"/>
    </xf>
    <xf numFmtId="167" fontId="6" fillId="7" borderId="0" xfId="9" applyNumberFormat="1" applyFont="1" applyFill="1" applyAlignment="1">
      <alignment vertical="center" wrapText="1"/>
    </xf>
    <xf numFmtId="167" fontId="4" fillId="2" borderId="0" xfId="9" applyNumberFormat="1" applyFont="1" applyFill="1" applyAlignment="1">
      <alignment horizontal="center" vertical="center" wrapText="1"/>
    </xf>
    <xf numFmtId="167" fontId="4" fillId="0" borderId="0" xfId="9" applyNumberFormat="1" applyFont="1" applyAlignment="1">
      <alignment horizontal="center" vertical="center" wrapText="1"/>
    </xf>
    <xf numFmtId="167" fontId="38" fillId="0" borderId="0" xfId="9" applyNumberFormat="1" applyFont="1" applyAlignment="1">
      <alignment horizontal="right" vertical="center"/>
    </xf>
    <xf numFmtId="167" fontId="51" fillId="0" borderId="0" xfId="9" applyNumberFormat="1" applyFont="1" applyAlignment="1">
      <alignment horizontal="center" vertical="center" wrapText="1"/>
    </xf>
    <xf numFmtId="167" fontId="52" fillId="0" borderId="0" xfId="9" applyNumberFormat="1" applyFont="1" applyAlignment="1">
      <alignment horizontal="center" vertical="center" wrapText="1"/>
    </xf>
    <xf numFmtId="167" fontId="53" fillId="0" borderId="0" xfId="9" applyNumberFormat="1" applyFont="1" applyAlignment="1">
      <alignment horizontal="right" vertical="center"/>
    </xf>
    <xf numFmtId="167" fontId="38" fillId="0" borderId="0" xfId="9" applyNumberFormat="1" applyFont="1" applyAlignment="1">
      <alignment vertical="center"/>
    </xf>
    <xf numFmtId="167" fontId="44" fillId="0" borderId="0" xfId="9" applyNumberFormat="1" applyFont="1" applyAlignment="1">
      <alignment vertical="center"/>
    </xf>
    <xf numFmtId="167" fontId="42" fillId="0" borderId="0" xfId="9" applyNumberFormat="1" applyFont="1" applyAlignment="1">
      <alignment horizontal="center" vertical="center" wrapText="1"/>
    </xf>
    <xf numFmtId="167" fontId="37" fillId="0" borderId="0" xfId="9" applyNumberFormat="1" applyFont="1" applyAlignment="1">
      <alignment vertical="center"/>
    </xf>
    <xf numFmtId="167" fontId="0" fillId="0" borderId="0" xfId="9" applyNumberFormat="1" applyFont="1" applyAlignment="1">
      <alignment horizontal="center" vertical="center" wrapText="1"/>
    </xf>
    <xf numFmtId="164" fontId="4" fillId="0" borderId="0" xfId="8" applyFont="1" applyAlignment="1">
      <alignment horizontal="center" vertical="center" wrapText="1"/>
    </xf>
    <xf numFmtId="0" fontId="31" fillId="0" borderId="0" xfId="0" applyFont="1" applyAlignment="1">
      <alignment horizontal="right" vertical="center" wrapText="1"/>
    </xf>
    <xf numFmtId="164" fontId="28" fillId="0" borderId="0" xfId="8" applyFont="1" applyAlignment="1">
      <alignment horizontal="center" vertical="center" wrapText="1"/>
    </xf>
    <xf numFmtId="0" fontId="28" fillId="0" borderId="0" xfId="0" applyFont="1" applyAlignment="1">
      <alignment horizontal="right" vertical="center" wrapText="1"/>
    </xf>
    <xf numFmtId="0" fontId="12" fillId="0" borderId="0" xfId="0" applyFont="1" applyAlignment="1">
      <alignment horizontal="justify" vertical="center"/>
    </xf>
    <xf numFmtId="2" fontId="15" fillId="0" borderId="0" xfId="0" applyNumberFormat="1" applyFont="1" applyAlignment="1">
      <alignment horizontal="right" vertical="center"/>
    </xf>
    <xf numFmtId="0" fontId="51" fillId="0" borderId="0" xfId="0" applyFont="1" applyAlignment="1">
      <alignment horizontal="justify" vertical="center"/>
    </xf>
    <xf numFmtId="2" fontId="57" fillId="0" borderId="0" xfId="0" applyNumberFormat="1" applyFont="1" applyAlignment="1">
      <alignment horizontal="right" vertical="center"/>
    </xf>
    <xf numFmtId="0" fontId="38" fillId="0" borderId="0" xfId="0" applyFont="1" applyAlignment="1">
      <alignment horizontal="center" vertical="center" wrapText="1"/>
    </xf>
    <xf numFmtId="0" fontId="68" fillId="0" borderId="0" xfId="0" applyFont="1" applyAlignment="1">
      <alignment horizontal="justify" vertical="center"/>
    </xf>
    <xf numFmtId="0" fontId="19" fillId="0" borderId="0" xfId="0" applyFont="1" applyAlignment="1">
      <alignment vertical="center"/>
    </xf>
    <xf numFmtId="2" fontId="19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justify" vertical="center"/>
    </xf>
    <xf numFmtId="165" fontId="19" fillId="0" borderId="0" xfId="0" applyNumberFormat="1" applyFont="1" applyAlignment="1">
      <alignment horizontal="center" vertical="center" wrapText="1"/>
    </xf>
    <xf numFmtId="167" fontId="69" fillId="0" borderId="0" xfId="9" applyNumberFormat="1" applyFont="1" applyAlignment="1">
      <alignment horizontal="center" vertical="center" wrapText="1"/>
    </xf>
    <xf numFmtId="167" fontId="57" fillId="0" borderId="0" xfId="9" applyNumberFormat="1" applyFont="1" applyAlignment="1">
      <alignment horizontal="right" vertical="center"/>
    </xf>
    <xf numFmtId="0" fontId="70" fillId="0" borderId="0" xfId="0" applyFont="1" applyAlignment="1">
      <alignment vertical="center"/>
    </xf>
    <xf numFmtId="2" fontId="70" fillId="0" borderId="0" xfId="0" applyNumberFormat="1" applyFont="1" applyAlignment="1">
      <alignment vertical="center"/>
    </xf>
    <xf numFmtId="167" fontId="70" fillId="0" borderId="0" xfId="9" applyNumberFormat="1" applyFont="1" applyAlignment="1">
      <alignment vertical="center"/>
    </xf>
    <xf numFmtId="0" fontId="72" fillId="6" borderId="0" xfId="0" applyFont="1" applyFill="1" applyAlignment="1">
      <alignment horizontal="center" vertical="center" wrapText="1"/>
    </xf>
    <xf numFmtId="0" fontId="73" fillId="0" borderId="0" xfId="0" applyFont="1" applyAlignment="1">
      <alignment horizontal="center" vertical="center" wrapText="1"/>
    </xf>
    <xf numFmtId="0" fontId="73" fillId="2" borderId="0" xfId="0" applyFont="1" applyFill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71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73" fillId="7" borderId="0" xfId="0" applyFont="1" applyFill="1" applyAlignment="1">
      <alignment horizontal="center" vertical="center" wrapText="1"/>
    </xf>
    <xf numFmtId="2" fontId="38" fillId="0" borderId="0" xfId="0" applyNumberFormat="1" applyFont="1" applyAlignment="1">
      <alignment horizontal="center" vertical="center"/>
    </xf>
    <xf numFmtId="2" fontId="53" fillId="0" borderId="0" xfId="0" applyNumberFormat="1" applyFont="1" applyAlignment="1">
      <alignment horizontal="center" vertical="center"/>
    </xf>
    <xf numFmtId="0" fontId="37" fillId="0" borderId="0" xfId="0" quotePrefix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2" fontId="51" fillId="0" borderId="0" xfId="0" applyNumberFormat="1" applyFont="1" applyAlignment="1">
      <alignment horizontal="center" vertical="center"/>
    </xf>
    <xf numFmtId="0" fontId="70" fillId="0" borderId="0" xfId="0" quotePrefix="1" applyFont="1" applyAlignment="1">
      <alignment horizontal="center" vertical="center"/>
    </xf>
    <xf numFmtId="0" fontId="70" fillId="0" borderId="0" xfId="0" applyFont="1" applyAlignment="1">
      <alignment horizontal="center" vertical="center"/>
    </xf>
    <xf numFmtId="2" fontId="51" fillId="0" borderId="0" xfId="0" applyNumberFormat="1" applyFont="1" applyAlignment="1">
      <alignment horizontal="center" vertical="center" wrapText="1"/>
    </xf>
    <xf numFmtId="2" fontId="20" fillId="0" borderId="0" xfId="0" applyNumberFormat="1" applyFont="1" applyAlignment="1">
      <alignment horizontal="center" vertical="center"/>
    </xf>
    <xf numFmtId="167" fontId="8" fillId="6" borderId="0" xfId="0" applyNumberFormat="1" applyFont="1" applyFill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73" fillId="0" borderId="3" xfId="0" applyFont="1" applyBorder="1" applyAlignment="1">
      <alignment horizontal="center" vertical="center" wrapText="1"/>
    </xf>
    <xf numFmtId="167" fontId="2" fillId="0" borderId="3" xfId="9" applyNumberFormat="1" applyFont="1" applyBorder="1" applyAlignment="1">
      <alignment horizontal="center" vertical="center" wrapText="1"/>
    </xf>
    <xf numFmtId="167" fontId="38" fillId="0" borderId="0" xfId="9" applyNumberFormat="1" applyFont="1" applyFill="1" applyAlignment="1">
      <alignment horizontal="right" vertical="center"/>
    </xf>
    <xf numFmtId="167" fontId="38" fillId="0" borderId="0" xfId="9" applyNumberFormat="1" applyFont="1" applyFill="1" applyAlignment="1">
      <alignment vertical="center"/>
    </xf>
    <xf numFmtId="0" fontId="37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justify" vertical="center" wrapText="1"/>
    </xf>
    <xf numFmtId="0" fontId="37" fillId="0" borderId="3" xfId="0" applyFont="1" applyBorder="1" applyAlignment="1">
      <alignment horizontal="center" vertical="center"/>
    </xf>
    <xf numFmtId="2" fontId="37" fillId="0" borderId="3" xfId="0" applyNumberFormat="1" applyFont="1" applyBorder="1" applyAlignment="1">
      <alignment vertical="center"/>
    </xf>
    <xf numFmtId="167" fontId="37" fillId="0" borderId="3" xfId="9" applyNumberFormat="1" applyFont="1" applyFill="1" applyBorder="1" applyAlignment="1">
      <alignment vertical="center"/>
    </xf>
    <xf numFmtId="0" fontId="57" fillId="0" borderId="3" xfId="0" applyFont="1" applyBorder="1" applyAlignment="1">
      <alignment vertical="center" wrapText="1"/>
    </xf>
    <xf numFmtId="0" fontId="51" fillId="0" borderId="3" xfId="0" applyFont="1" applyBorder="1" applyAlignment="1">
      <alignment horizontal="justify" vertical="center"/>
    </xf>
    <xf numFmtId="2" fontId="38" fillId="0" borderId="3" xfId="0" applyNumberFormat="1" applyFont="1" applyBorder="1" applyAlignment="1">
      <alignment horizontal="center" vertical="center"/>
    </xf>
    <xf numFmtId="2" fontId="57" fillId="0" borderId="3" xfId="0" applyNumberFormat="1" applyFont="1" applyBorder="1" applyAlignment="1">
      <alignment horizontal="right" vertical="center"/>
    </xf>
    <xf numFmtId="167" fontId="57" fillId="0" borderId="3" xfId="9" applyNumberFormat="1" applyFont="1" applyBorder="1" applyAlignment="1">
      <alignment horizontal="right" vertical="center"/>
    </xf>
    <xf numFmtId="0" fontId="8" fillId="6" borderId="0" xfId="0" applyFont="1" applyFill="1" applyAlignment="1">
      <alignment horizontal="left" vertical="center" wrapText="1"/>
    </xf>
    <xf numFmtId="0" fontId="0" fillId="9" borderId="0" xfId="0" applyFill="1"/>
    <xf numFmtId="0" fontId="20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167" fontId="31" fillId="0" borderId="0" xfId="9" applyNumberFormat="1" applyFont="1" applyAlignment="1">
      <alignment horizontal="center" vertical="center" wrapText="1"/>
    </xf>
    <xf numFmtId="167" fontId="16" fillId="0" borderId="0" xfId="0" applyNumberFormat="1" applyFont="1" applyAlignment="1">
      <alignment horizontal="center" vertical="center" wrapText="1"/>
    </xf>
    <xf numFmtId="167" fontId="13" fillId="0" borderId="0" xfId="9" applyNumberFormat="1" applyFont="1" applyAlignment="1">
      <alignment horizontal="left" vertical="center"/>
    </xf>
    <xf numFmtId="167" fontId="8" fillId="6" borderId="0" xfId="9" applyNumberFormat="1" applyFont="1" applyFill="1" applyAlignment="1">
      <alignment horizontal="center" vertical="center" wrapText="1"/>
    </xf>
    <xf numFmtId="167" fontId="6" fillId="2" borderId="0" xfId="9" applyNumberFormat="1" applyFont="1" applyFill="1" applyAlignment="1">
      <alignment horizontal="center" vertical="center" wrapText="1"/>
    </xf>
    <xf numFmtId="167" fontId="13" fillId="0" borderId="0" xfId="9" applyNumberFormat="1" applyFont="1" applyAlignment="1">
      <alignment horizontal="center" vertical="center" wrapText="1"/>
    </xf>
    <xf numFmtId="167" fontId="13" fillId="0" borderId="3" xfId="9" applyNumberFormat="1" applyFont="1" applyBorder="1" applyAlignment="1">
      <alignment horizontal="center" vertical="center" wrapText="1"/>
    </xf>
    <xf numFmtId="167" fontId="13" fillId="0" borderId="0" xfId="9" applyNumberFormat="1" applyFont="1" applyFill="1" applyAlignment="1">
      <alignment horizontal="right" vertical="center"/>
    </xf>
    <xf numFmtId="167" fontId="13" fillId="0" borderId="0" xfId="9" applyNumberFormat="1" applyFont="1" applyAlignment="1">
      <alignment horizontal="right" vertical="center"/>
    </xf>
    <xf numFmtId="167" fontId="78" fillId="0" borderId="0" xfId="9" applyNumberFormat="1" applyFont="1" applyAlignment="1">
      <alignment horizontal="center" vertical="center" wrapText="1"/>
    </xf>
    <xf numFmtId="167" fontId="78" fillId="0" borderId="0" xfId="9" applyNumberFormat="1" applyFont="1" applyAlignment="1">
      <alignment horizontal="right" vertical="center"/>
    </xf>
    <xf numFmtId="167" fontId="13" fillId="0" borderId="0" xfId="9" applyNumberFormat="1" applyFont="1" applyFill="1" applyAlignment="1">
      <alignment vertical="center"/>
    </xf>
    <xf numFmtId="167" fontId="13" fillId="0" borderId="0" xfId="9" applyNumberFormat="1" applyFont="1" applyAlignment="1">
      <alignment vertical="center"/>
    </xf>
    <xf numFmtId="167" fontId="6" fillId="0" borderId="0" xfId="9" applyNumberFormat="1" applyFont="1" applyAlignment="1">
      <alignment vertical="center"/>
    </xf>
    <xf numFmtId="167" fontId="48" fillId="0" borderId="0" xfId="9" applyNumberFormat="1" applyFont="1" applyAlignment="1">
      <alignment vertical="center"/>
    </xf>
    <xf numFmtId="167" fontId="48" fillId="0" borderId="0" xfId="9" applyNumberFormat="1" applyFont="1" applyAlignment="1">
      <alignment horizontal="center" vertical="center" wrapText="1"/>
    </xf>
    <xf numFmtId="167" fontId="6" fillId="0" borderId="3" xfId="9" applyNumberFormat="1" applyFont="1" applyFill="1" applyBorder="1" applyAlignment="1">
      <alignment vertical="center"/>
    </xf>
    <xf numFmtId="167" fontId="6" fillId="0" borderId="3" xfId="9" applyNumberFormat="1" applyFont="1" applyBorder="1" applyAlignment="1">
      <alignment horizontal="center" vertical="center" wrapText="1"/>
    </xf>
    <xf numFmtId="167" fontId="16" fillId="0" borderId="0" xfId="9" applyNumberFormat="1" applyFont="1" applyAlignment="1">
      <alignment vertical="center"/>
    </xf>
    <xf numFmtId="167" fontId="65" fillId="0" borderId="0" xfId="9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167" fontId="0" fillId="0" borderId="0" xfId="0" applyNumberFormat="1" applyAlignment="1">
      <alignment horizontal="center" vertical="top" wrapText="1"/>
    </xf>
    <xf numFmtId="167" fontId="6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167" fontId="0" fillId="0" borderId="0" xfId="0" applyNumberFormat="1" applyAlignment="1">
      <alignment horizontal="center" vertical="top"/>
    </xf>
    <xf numFmtId="0" fontId="0" fillId="0" borderId="0" xfId="0" applyAlignment="1">
      <alignment vertical="top"/>
    </xf>
    <xf numFmtId="167" fontId="1" fillId="0" borderId="0" xfId="0" applyNumberFormat="1" applyFont="1" applyAlignment="1">
      <alignment horizontal="center" vertical="top" wrapText="1"/>
    </xf>
    <xf numFmtId="167" fontId="16" fillId="0" borderId="0" xfId="0" applyNumberFormat="1" applyFont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vertical="top"/>
    </xf>
    <xf numFmtId="167" fontId="15" fillId="0" borderId="0" xfId="0" applyNumberFormat="1" applyFont="1" applyAlignment="1">
      <alignment horizontal="center" vertical="top"/>
    </xf>
    <xf numFmtId="167" fontId="13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vertical="top"/>
    </xf>
    <xf numFmtId="167" fontId="15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5" fillId="0" borderId="0" xfId="0" applyFont="1" applyAlignment="1">
      <alignment horizontal="center" vertical="top" wrapText="1"/>
    </xf>
    <xf numFmtId="167" fontId="15" fillId="0" borderId="0" xfId="0" applyNumberFormat="1" applyFont="1" applyAlignment="1">
      <alignment horizontal="center" vertical="top" wrapText="1"/>
    </xf>
    <xf numFmtId="0" fontId="19" fillId="0" borderId="0" xfId="0" applyFont="1" applyAlignment="1">
      <alignment horizontal="left" vertical="top" wrapText="1"/>
    </xf>
    <xf numFmtId="167" fontId="15" fillId="0" borderId="0" xfId="0" applyNumberFormat="1" applyFont="1" applyAlignment="1">
      <alignment horizontal="left" vertical="top" wrapText="1"/>
    </xf>
    <xf numFmtId="167" fontId="13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80" fillId="0" borderId="0" xfId="0" applyFont="1" applyAlignment="1">
      <alignment vertical="top"/>
    </xf>
    <xf numFmtId="0" fontId="81" fillId="0" borderId="0" xfId="0" applyFont="1" applyAlignment="1">
      <alignment vertical="top"/>
    </xf>
    <xf numFmtId="0" fontId="82" fillId="0" borderId="0" xfId="0" applyFont="1" applyAlignment="1">
      <alignment vertical="top"/>
    </xf>
    <xf numFmtId="0" fontId="13" fillId="0" borderId="0" xfId="0" applyFont="1" applyAlignment="1">
      <alignment horizontal="center" vertical="top" wrapText="1"/>
    </xf>
    <xf numFmtId="0" fontId="81" fillId="0" borderId="0" xfId="0" applyFont="1" applyAlignment="1">
      <alignment horizontal="left" vertical="top" wrapText="1"/>
    </xf>
    <xf numFmtId="0" fontId="19" fillId="0" borderId="0" xfId="0" applyFont="1" applyAlignment="1">
      <alignment vertical="top"/>
    </xf>
    <xf numFmtId="0" fontId="83" fillId="0" borderId="0" xfId="0" applyFont="1" applyAlignment="1">
      <alignment vertical="top"/>
    </xf>
    <xf numFmtId="0" fontId="16" fillId="0" borderId="0" xfId="0" applyFont="1" applyAlignment="1">
      <alignment horizontal="center" vertical="top" wrapText="1"/>
    </xf>
    <xf numFmtId="0" fontId="84" fillId="0" borderId="0" xfId="0" applyFont="1" applyAlignment="1">
      <alignment horizontal="left" vertical="top" wrapText="1"/>
    </xf>
    <xf numFmtId="0" fontId="79" fillId="0" borderId="0" xfId="0" applyFont="1" applyAlignment="1">
      <alignment horizontal="center" vertical="top" wrapText="1"/>
    </xf>
    <xf numFmtId="167" fontId="79" fillId="0" borderId="0" xfId="0" applyNumberFormat="1" applyFont="1" applyAlignment="1">
      <alignment horizontal="center" vertical="top" wrapText="1"/>
    </xf>
    <xf numFmtId="0" fontId="81" fillId="0" borderId="0" xfId="0" applyFont="1" applyAlignment="1">
      <alignment horizontal="left" vertical="center" wrapText="1"/>
    </xf>
    <xf numFmtId="0" fontId="81" fillId="0" borderId="0" xfId="0" applyFont="1" applyAlignment="1">
      <alignment horizontal="center" vertical="top" wrapText="1"/>
    </xf>
    <xf numFmtId="0" fontId="81" fillId="0" borderId="0" xfId="0" applyFont="1" applyAlignment="1">
      <alignment horizontal="center" vertical="center" wrapText="1"/>
    </xf>
    <xf numFmtId="0" fontId="85" fillId="0" borderId="0" xfId="0" applyFont="1" applyAlignment="1">
      <alignment horizontal="left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/>
    </xf>
    <xf numFmtId="167" fontId="81" fillId="0" borderId="0" xfId="0" applyNumberFormat="1" applyFont="1" applyAlignment="1">
      <alignment horizontal="center" vertical="top"/>
    </xf>
    <xf numFmtId="167" fontId="84" fillId="0" borderId="0" xfId="0" applyNumberFormat="1" applyFont="1" applyAlignment="1">
      <alignment horizontal="center" vertical="top" wrapText="1"/>
    </xf>
    <xf numFmtId="167" fontId="81" fillId="0" borderId="0" xfId="0" applyNumberFormat="1" applyFont="1" applyAlignment="1">
      <alignment horizontal="center" vertical="center"/>
    </xf>
    <xf numFmtId="0" fontId="81" fillId="0" borderId="0" xfId="0" applyFont="1" applyAlignment="1">
      <alignment vertical="center"/>
    </xf>
    <xf numFmtId="0" fontId="86" fillId="0" borderId="0" xfId="0" applyFont="1" applyAlignment="1">
      <alignment vertical="top"/>
    </xf>
    <xf numFmtId="167" fontId="81" fillId="0" borderId="0" xfId="0" applyNumberFormat="1" applyFont="1" applyAlignment="1">
      <alignment horizontal="center" vertical="top" wrapText="1"/>
    </xf>
    <xf numFmtId="167" fontId="81" fillId="0" borderId="0" xfId="0" applyNumberFormat="1" applyFont="1" applyAlignment="1">
      <alignment horizontal="center" vertical="center" wrapText="1"/>
    </xf>
    <xf numFmtId="0" fontId="87" fillId="0" borderId="0" xfId="0" applyFont="1" applyAlignment="1">
      <alignment horizontal="left" vertical="center" wrapText="1"/>
    </xf>
    <xf numFmtId="0" fontId="57" fillId="0" borderId="0" xfId="0" applyFont="1" applyAlignment="1">
      <alignment horizontal="right" vertical="center" wrapText="1"/>
    </xf>
    <xf numFmtId="0" fontId="38" fillId="0" borderId="0" xfId="0" applyFont="1" applyAlignment="1">
      <alignment horizontal="right" vertical="center" wrapText="1"/>
    </xf>
    <xf numFmtId="0" fontId="57" fillId="0" borderId="0" xfId="0" applyFont="1" applyAlignment="1">
      <alignment horizontal="left" vertical="center" wrapText="1"/>
    </xf>
    <xf numFmtId="0" fontId="88" fillId="0" borderId="0" xfId="7" applyFont="1" applyAlignment="1">
      <alignment horizontal="left" vertical="center" wrapText="1"/>
    </xf>
    <xf numFmtId="0" fontId="88" fillId="0" borderId="0" xfId="7" applyFont="1" applyBorder="1" applyAlignment="1">
      <alignment horizontal="left" vertical="center" wrapText="1"/>
    </xf>
    <xf numFmtId="0" fontId="51" fillId="0" borderId="0" xfId="0" applyFont="1" applyAlignment="1">
      <alignment horizontal="center" vertical="center"/>
    </xf>
    <xf numFmtId="0" fontId="51" fillId="0" borderId="0" xfId="0" quotePrefix="1" applyFont="1" applyAlignment="1">
      <alignment vertical="center" wrapText="1"/>
    </xf>
    <xf numFmtId="0" fontId="87" fillId="0" borderId="0" xfId="0" applyFont="1" applyAlignment="1">
      <alignment horizontal="center" vertical="center"/>
    </xf>
    <xf numFmtId="167" fontId="69" fillId="0" borderId="0" xfId="0" applyNumberFormat="1" applyFont="1" applyAlignment="1">
      <alignment horizontal="right" vertical="center"/>
    </xf>
    <xf numFmtId="167" fontId="69" fillId="0" borderId="0" xfId="0" applyNumberFormat="1" applyFont="1" applyAlignment="1">
      <alignment horizontal="center" vertical="center" wrapText="1"/>
    </xf>
    <xf numFmtId="167" fontId="51" fillId="0" borderId="0" xfId="0" applyNumberFormat="1" applyFont="1" applyAlignment="1">
      <alignment horizontal="center" vertical="center" wrapText="1"/>
    </xf>
    <xf numFmtId="2" fontId="53" fillId="0" borderId="0" xfId="0" applyNumberFormat="1" applyFont="1" applyAlignment="1">
      <alignment horizontal="right" vertical="center"/>
    </xf>
    <xf numFmtId="2" fontId="38" fillId="0" borderId="0" xfId="0" applyNumberFormat="1" applyFont="1" applyAlignment="1">
      <alignment vertical="center"/>
    </xf>
    <xf numFmtId="2" fontId="44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center" vertical="top" wrapText="1"/>
    </xf>
    <xf numFmtId="167" fontId="4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4" fontId="15" fillId="0" borderId="0" xfId="0" applyNumberFormat="1" applyFont="1" applyAlignment="1">
      <alignment horizontal="center" vertical="top"/>
    </xf>
    <xf numFmtId="167" fontId="12" fillId="0" borderId="0" xfId="0" applyNumberFormat="1" applyFont="1" applyAlignment="1">
      <alignment horizontal="left" vertical="top"/>
    </xf>
    <xf numFmtId="167" fontId="13" fillId="0" borderId="0" xfId="0" applyNumberFormat="1" applyFont="1" applyAlignment="1">
      <alignment horizontal="left" vertical="top"/>
    </xf>
    <xf numFmtId="0" fontId="9" fillId="6" borderId="0" xfId="0" applyFont="1" applyFill="1" applyAlignment="1">
      <alignment horizontal="left" vertical="top" wrapText="1"/>
    </xf>
    <xf numFmtId="0" fontId="9" fillId="6" borderId="0" xfId="0" applyFont="1" applyFill="1" applyAlignment="1">
      <alignment horizontal="center" vertical="top" wrapText="1"/>
    </xf>
    <xf numFmtId="4" fontId="10" fillId="6" borderId="0" xfId="0" applyNumberFormat="1" applyFont="1" applyFill="1" applyAlignment="1">
      <alignment horizontal="center" vertical="top" wrapText="1"/>
    </xf>
    <xf numFmtId="167" fontId="30" fillId="6" borderId="0" xfId="0" applyNumberFormat="1" applyFont="1" applyFill="1" applyAlignment="1">
      <alignment horizontal="center" vertical="top" wrapText="1"/>
    </xf>
    <xf numFmtId="167" fontId="8" fillId="6" borderId="0" xfId="0" applyNumberFormat="1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vertical="top" wrapText="1"/>
    </xf>
    <xf numFmtId="4" fontId="6" fillId="2" borderId="0" xfId="0" applyNumberFormat="1" applyFont="1" applyFill="1" applyAlignment="1">
      <alignment horizontal="center" vertical="top" wrapText="1"/>
    </xf>
    <xf numFmtId="167" fontId="4" fillId="2" borderId="0" xfId="0" applyNumberFormat="1" applyFont="1" applyFill="1" applyAlignment="1">
      <alignment vertical="top" wrapText="1"/>
    </xf>
    <xf numFmtId="167" fontId="6" fillId="2" borderId="0" xfId="0" applyNumberFormat="1" applyFont="1" applyFill="1" applyAlignment="1">
      <alignment vertical="top" wrapText="1"/>
    </xf>
    <xf numFmtId="0" fontId="12" fillId="0" borderId="0" xfId="0" applyFont="1" applyAlignment="1">
      <alignment horizontal="center" vertical="top" wrapText="1"/>
    </xf>
    <xf numFmtId="2" fontId="4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2" fontId="0" fillId="0" borderId="0" xfId="0" applyNumberFormat="1" applyAlignment="1">
      <alignment horizontal="center" vertical="top"/>
    </xf>
    <xf numFmtId="167" fontId="5" fillId="0" borderId="0" xfId="0" applyNumberFormat="1" applyFont="1" applyAlignment="1">
      <alignment horizontal="center" vertical="top" wrapText="1"/>
    </xf>
    <xf numFmtId="167" fontId="27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6" fillId="2" borderId="0" xfId="0" applyFont="1" applyFill="1" applyAlignment="1">
      <alignment horizontal="right" vertical="top" wrapText="1"/>
    </xf>
    <xf numFmtId="4" fontId="6" fillId="0" borderId="0" xfId="0" applyNumberFormat="1" applyFont="1" applyAlignment="1">
      <alignment horizontal="center" vertical="top" wrapText="1"/>
    </xf>
    <xf numFmtId="4" fontId="0" fillId="0" borderId="0" xfId="0" applyNumberFormat="1" applyAlignment="1">
      <alignment horizontal="center" vertical="top" wrapText="1"/>
    </xf>
    <xf numFmtId="0" fontId="20" fillId="0" borderId="0" xfId="0" applyFont="1" applyAlignment="1">
      <alignment horizontal="right" vertical="top" wrapText="1"/>
    </xf>
    <xf numFmtId="0" fontId="20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20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22" fillId="0" borderId="0" xfId="0" applyFont="1" applyAlignment="1">
      <alignment horizontal="right" vertical="top" wrapText="1"/>
    </xf>
    <xf numFmtId="0" fontId="15" fillId="0" borderId="0" xfId="0" applyFont="1" applyAlignment="1">
      <alignment vertical="top" wrapText="1"/>
    </xf>
    <xf numFmtId="167" fontId="15" fillId="0" borderId="0" xfId="0" applyNumberFormat="1" applyFont="1" applyAlignment="1">
      <alignment horizontal="right" vertical="top" wrapText="1"/>
    </xf>
    <xf numFmtId="167" fontId="13" fillId="0" borderId="0" xfId="0" applyNumberFormat="1" applyFont="1" applyAlignment="1">
      <alignment horizontal="right" vertical="top" wrapText="1"/>
    </xf>
    <xf numFmtId="0" fontId="9" fillId="6" borderId="0" xfId="0" applyFont="1" applyFill="1" applyAlignment="1">
      <alignment vertical="top" wrapText="1"/>
    </xf>
    <xf numFmtId="0" fontId="10" fillId="6" borderId="0" xfId="0" applyFont="1" applyFill="1" applyAlignment="1">
      <alignment horizontal="center" vertical="top" wrapText="1"/>
    </xf>
    <xf numFmtId="167" fontId="10" fillId="6" borderId="0" xfId="0" applyNumberFormat="1" applyFont="1" applyFill="1" applyAlignment="1">
      <alignment horizontal="right" vertical="top" wrapText="1"/>
    </xf>
    <xf numFmtId="167" fontId="8" fillId="6" borderId="0" xfId="0" applyNumberFormat="1" applyFont="1" applyFill="1" applyAlignment="1">
      <alignment horizontal="right" vertical="top" wrapText="1"/>
    </xf>
    <xf numFmtId="4" fontId="2" fillId="0" borderId="0" xfId="0" applyNumberFormat="1" applyFont="1" applyAlignment="1">
      <alignment horizontal="center" vertical="top" wrapText="1"/>
    </xf>
    <xf numFmtId="167" fontId="6" fillId="2" borderId="0" xfId="0" applyNumberFormat="1" applyFont="1" applyFill="1" applyAlignment="1">
      <alignment horizontal="right" vertical="top" wrapText="1"/>
    </xf>
    <xf numFmtId="0" fontId="6" fillId="0" borderId="0" xfId="0" applyFont="1" applyAlignment="1">
      <alignment vertical="top" wrapText="1"/>
    </xf>
    <xf numFmtId="167" fontId="6" fillId="0" borderId="0" xfId="0" applyNumberFormat="1" applyFont="1" applyAlignment="1">
      <alignment horizontal="right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vertical="top" wrapText="1"/>
    </xf>
    <xf numFmtId="167" fontId="4" fillId="2" borderId="0" xfId="0" applyNumberFormat="1" applyFont="1" applyFill="1" applyAlignment="1">
      <alignment horizontal="right" vertical="top" wrapText="1"/>
    </xf>
    <xf numFmtId="0" fontId="54" fillId="0" borderId="0" xfId="0" applyFont="1" applyAlignment="1">
      <alignment horizontal="left" vertical="top" wrapText="1"/>
    </xf>
    <xf numFmtId="0" fontId="54" fillId="0" borderId="0" xfId="0" applyFont="1" applyAlignment="1">
      <alignment horizontal="center" vertical="top" wrapText="1"/>
    </xf>
    <xf numFmtId="0" fontId="55" fillId="0" borderId="0" xfId="0" applyFont="1" applyAlignment="1">
      <alignment horizontal="center" vertical="top" wrapText="1"/>
    </xf>
    <xf numFmtId="167" fontId="55" fillId="0" borderId="0" xfId="0" applyNumberFormat="1" applyFont="1" applyAlignment="1">
      <alignment horizontal="right" vertical="top" wrapText="1"/>
    </xf>
    <xf numFmtId="167" fontId="78" fillId="0" borderId="0" xfId="0" applyNumberFormat="1" applyFont="1" applyAlignment="1">
      <alignment horizontal="right" vertical="top" wrapText="1"/>
    </xf>
    <xf numFmtId="165" fontId="4" fillId="0" borderId="0" xfId="0" applyNumberFormat="1" applyFont="1" applyAlignment="1">
      <alignment horizontal="center" vertical="top" wrapText="1"/>
    </xf>
    <xf numFmtId="4" fontId="5" fillId="0" borderId="0" xfId="0" applyNumberFormat="1" applyFont="1" applyAlignment="1">
      <alignment horizontal="center" vertical="top" wrapText="1"/>
    </xf>
    <xf numFmtId="0" fontId="0" fillId="0" borderId="0" xfId="0" applyAlignment="1">
      <alignment vertical="top" wrapText="1"/>
    </xf>
    <xf numFmtId="167" fontId="0" fillId="0" borderId="0" xfId="0" applyNumberFormat="1" applyAlignment="1">
      <alignment horizontal="right" vertical="top" wrapText="1"/>
    </xf>
    <xf numFmtId="165" fontId="0" fillId="0" borderId="0" xfId="0" applyNumberFormat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167" fontId="5" fillId="0" borderId="0" xfId="0" applyNumberFormat="1" applyFont="1" applyAlignment="1">
      <alignment horizontal="right" vertical="top" wrapText="1"/>
    </xf>
    <xf numFmtId="165" fontId="5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167" fontId="2" fillId="0" borderId="0" xfId="0" applyNumberFormat="1" applyFont="1" applyAlignment="1">
      <alignment horizontal="right" vertical="top" wrapText="1"/>
    </xf>
    <xf numFmtId="165" fontId="2" fillId="0" borderId="0" xfId="0" applyNumberFormat="1" applyFont="1" applyAlignment="1">
      <alignment horizontal="left" vertical="top" wrapText="1"/>
    </xf>
    <xf numFmtId="4" fontId="2" fillId="0" borderId="0" xfId="0" applyNumberFormat="1" applyFont="1" applyAlignment="1">
      <alignment horizontal="left" vertical="top" wrapText="1"/>
    </xf>
    <xf numFmtId="0" fontId="28" fillId="0" borderId="0" xfId="0" applyFont="1" applyAlignment="1">
      <alignment horizontal="right" vertical="top" wrapText="1"/>
    </xf>
    <xf numFmtId="0" fontId="28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167" fontId="1" fillId="0" borderId="0" xfId="0" applyNumberFormat="1" applyFont="1" applyAlignment="1">
      <alignment horizontal="right" vertical="top" wrapText="1"/>
    </xf>
    <xf numFmtId="167" fontId="16" fillId="0" borderId="0" xfId="0" applyNumberFormat="1" applyFont="1" applyAlignment="1">
      <alignment horizontal="right" vertical="top" wrapText="1"/>
    </xf>
    <xf numFmtId="4" fontId="1" fillId="0" borderId="0" xfId="0" applyNumberFormat="1" applyFont="1" applyAlignment="1">
      <alignment horizontal="center" vertical="top" wrapText="1"/>
    </xf>
    <xf numFmtId="167" fontId="76" fillId="0" borderId="0" xfId="0" applyNumberFormat="1" applyFont="1" applyAlignment="1">
      <alignment horizontal="left" vertical="top" wrapText="1"/>
    </xf>
    <xf numFmtId="167" fontId="10" fillId="6" borderId="0" xfId="0" applyNumberFormat="1" applyFont="1" applyFill="1" applyAlignment="1">
      <alignment horizontal="center" vertical="top" wrapText="1"/>
    </xf>
    <xf numFmtId="167" fontId="64" fillId="6" borderId="0" xfId="0" applyNumberFormat="1" applyFont="1" applyFill="1" applyAlignment="1">
      <alignment horizontal="center" vertical="top" wrapText="1"/>
    </xf>
    <xf numFmtId="167" fontId="4" fillId="2" borderId="0" xfId="0" applyNumberFormat="1" applyFont="1" applyFill="1" applyAlignment="1">
      <alignment horizontal="center" vertical="top" wrapText="1"/>
    </xf>
    <xf numFmtId="167" fontId="6" fillId="2" borderId="0" xfId="0" applyNumberFormat="1" applyFont="1" applyFill="1" applyAlignment="1">
      <alignment horizontal="center" vertical="top" wrapText="1"/>
    </xf>
    <xf numFmtId="0" fontId="46" fillId="0" borderId="0" xfId="0" applyFont="1" applyAlignment="1">
      <alignment horizontal="center" vertical="top" wrapText="1"/>
    </xf>
    <xf numFmtId="167" fontId="46" fillId="0" borderId="0" xfId="0" applyNumberFormat="1" applyFont="1" applyAlignment="1">
      <alignment horizontal="left" vertical="top" wrapText="1"/>
    </xf>
    <xf numFmtId="167" fontId="48" fillId="0" borderId="0" xfId="0" applyNumberFormat="1" applyFont="1" applyAlignment="1">
      <alignment horizontal="left" vertical="top" wrapText="1"/>
    </xf>
    <xf numFmtId="0" fontId="19" fillId="0" borderId="2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left" vertical="top" wrapText="1"/>
    </xf>
    <xf numFmtId="0" fontId="46" fillId="0" borderId="2" xfId="0" applyFont="1" applyBorder="1" applyAlignment="1">
      <alignment horizontal="center" vertical="top" wrapText="1"/>
    </xf>
    <xf numFmtId="167" fontId="46" fillId="0" borderId="2" xfId="0" applyNumberFormat="1" applyFont="1" applyBorder="1" applyAlignment="1">
      <alignment horizontal="left" vertical="top" wrapText="1"/>
    </xf>
    <xf numFmtId="167" fontId="48" fillId="0" borderId="2" xfId="0" applyNumberFormat="1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/>
    </xf>
    <xf numFmtId="0" fontId="46" fillId="0" borderId="1" xfId="0" applyFont="1" applyBorder="1" applyAlignment="1">
      <alignment horizontal="center" vertical="top" wrapText="1"/>
    </xf>
    <xf numFmtId="167" fontId="46" fillId="0" borderId="1" xfId="0" applyNumberFormat="1" applyFont="1" applyBorder="1" applyAlignment="1">
      <alignment horizontal="left" vertical="top" wrapText="1"/>
    </xf>
    <xf numFmtId="167" fontId="48" fillId="0" borderId="1" xfId="0" applyNumberFormat="1" applyFont="1" applyBorder="1" applyAlignment="1">
      <alignment horizontal="left" vertical="top" wrapText="1"/>
    </xf>
    <xf numFmtId="167" fontId="19" fillId="0" borderId="0" xfId="0" applyNumberFormat="1" applyFont="1" applyAlignment="1">
      <alignment horizontal="left" vertical="top" wrapText="1"/>
    </xf>
    <xf numFmtId="0" fontId="47" fillId="0" borderId="0" xfId="0" applyFont="1" applyAlignment="1">
      <alignment horizontal="center" vertical="top" wrapText="1"/>
    </xf>
    <xf numFmtId="167" fontId="47" fillId="0" borderId="0" xfId="0" applyNumberFormat="1" applyFont="1" applyAlignment="1">
      <alignment horizontal="left" vertical="top" wrapText="1"/>
    </xf>
    <xf numFmtId="167" fontId="77" fillId="0" borderId="0" xfId="0" applyNumberFormat="1" applyFont="1" applyAlignment="1">
      <alignment horizontal="left" vertical="top" wrapText="1"/>
    </xf>
    <xf numFmtId="0" fontId="48" fillId="0" borderId="0" xfId="0" applyFont="1" applyAlignment="1">
      <alignment horizontal="center" vertical="top" wrapText="1"/>
    </xf>
    <xf numFmtId="0" fontId="46" fillId="0" borderId="0" xfId="0" applyFont="1" applyAlignment="1">
      <alignment horizontal="left" vertical="top" wrapText="1"/>
    </xf>
    <xf numFmtId="167" fontId="67" fillId="0" borderId="0" xfId="0" applyNumberFormat="1" applyFont="1" applyAlignment="1">
      <alignment horizontal="center" vertical="top" wrapText="1"/>
    </xf>
    <xf numFmtId="2" fontId="10" fillId="6" borderId="0" xfId="0" applyNumberFormat="1" applyFont="1" applyFill="1" applyAlignment="1">
      <alignment horizontal="center" vertical="top" wrapText="1"/>
    </xf>
    <xf numFmtId="2" fontId="6" fillId="2" borderId="0" xfId="0" applyNumberFormat="1" applyFont="1" applyFill="1" applyAlignment="1">
      <alignment vertical="top" wrapText="1"/>
    </xf>
    <xf numFmtId="2" fontId="6" fillId="0" borderId="0" xfId="0" applyNumberFormat="1" applyFont="1" applyAlignment="1">
      <alignment horizontal="center" vertical="top" wrapText="1"/>
    </xf>
    <xf numFmtId="2" fontId="4" fillId="2" borderId="0" xfId="0" applyNumberFormat="1" applyFont="1" applyFill="1" applyAlignment="1">
      <alignment horizontal="center" vertical="top" wrapText="1"/>
    </xf>
    <xf numFmtId="0" fontId="9" fillId="5" borderId="0" xfId="0" applyFont="1" applyFill="1" applyAlignment="1">
      <alignment horizontal="left" vertical="top" wrapText="1"/>
    </xf>
    <xf numFmtId="0" fontId="9" fillId="5" borderId="0" xfId="0" applyFont="1" applyFill="1" applyAlignment="1">
      <alignment horizontal="center" vertical="top" wrapText="1"/>
    </xf>
    <xf numFmtId="2" fontId="10" fillId="5" borderId="0" xfId="0" applyNumberFormat="1" applyFont="1" applyFill="1" applyAlignment="1">
      <alignment horizontal="center" vertical="top" wrapText="1"/>
    </xf>
    <xf numFmtId="167" fontId="10" fillId="5" borderId="0" xfId="0" applyNumberFormat="1" applyFont="1" applyFill="1" applyAlignment="1">
      <alignment horizontal="center" vertical="top" wrapText="1"/>
    </xf>
    <xf numFmtId="0" fontId="6" fillId="7" borderId="0" xfId="0" applyFont="1" applyFill="1" applyAlignment="1">
      <alignment vertical="top" wrapText="1"/>
    </xf>
    <xf numFmtId="0" fontId="6" fillId="7" borderId="0" xfId="0" applyFont="1" applyFill="1" applyAlignment="1">
      <alignment horizontal="center" vertical="top" wrapText="1"/>
    </xf>
    <xf numFmtId="2" fontId="6" fillId="7" borderId="0" xfId="0" applyNumberFormat="1" applyFont="1" applyFill="1" applyAlignment="1">
      <alignment vertical="top" wrapText="1"/>
    </xf>
    <xf numFmtId="167" fontId="6" fillId="7" borderId="0" xfId="0" applyNumberFormat="1" applyFont="1" applyFill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center" vertical="top" wrapText="1"/>
    </xf>
    <xf numFmtId="167" fontId="4" fillId="0" borderId="1" xfId="0" applyNumberFormat="1" applyFont="1" applyBorder="1" applyAlignment="1">
      <alignment horizontal="center" vertical="top" wrapText="1"/>
    </xf>
    <xf numFmtId="2" fontId="20" fillId="0" borderId="0" xfId="0" applyNumberFormat="1" applyFont="1" applyAlignment="1">
      <alignment horizontal="center" vertical="top" wrapText="1"/>
    </xf>
    <xf numFmtId="165" fontId="20" fillId="0" borderId="0" xfId="0" applyNumberFormat="1" applyFont="1" applyAlignment="1">
      <alignment horizontal="center" vertical="top" wrapText="1"/>
    </xf>
    <xf numFmtId="0" fontId="51" fillId="0" borderId="0" xfId="0" applyFont="1" applyAlignment="1">
      <alignment horizontal="center" vertical="top" wrapText="1"/>
    </xf>
    <xf numFmtId="0" fontId="51" fillId="0" borderId="0" xfId="0" applyFont="1" applyAlignment="1">
      <alignment horizontal="left" vertical="top" wrapText="1"/>
    </xf>
    <xf numFmtId="167" fontId="51" fillId="0" borderId="0" xfId="9" applyNumberFormat="1" applyFont="1" applyAlignment="1">
      <alignment horizontal="center" vertical="top" wrapText="1"/>
    </xf>
    <xf numFmtId="0" fontId="38" fillId="0" borderId="0" xfId="0" applyFont="1" applyAlignment="1">
      <alignment horizontal="center" vertical="top" wrapText="1"/>
    </xf>
    <xf numFmtId="0" fontId="29" fillId="0" borderId="0" xfId="0" applyFont="1" applyAlignment="1">
      <alignment horizontal="right" vertical="top" wrapText="1"/>
    </xf>
    <xf numFmtId="0" fontId="74" fillId="0" borderId="0" xfId="0" applyFont="1" applyAlignment="1">
      <alignment horizontal="center" vertical="top" wrapText="1"/>
    </xf>
    <xf numFmtId="167" fontId="20" fillId="0" borderId="0" xfId="0" applyNumberFormat="1" applyFont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 wrapText="1"/>
    </xf>
    <xf numFmtId="2" fontId="20" fillId="0" borderId="1" xfId="0" applyNumberFormat="1" applyFont="1" applyBorder="1" applyAlignment="1">
      <alignment horizontal="center" vertical="top" wrapText="1"/>
    </xf>
    <xf numFmtId="167" fontId="20" fillId="0" borderId="1" xfId="0" applyNumberFormat="1" applyFont="1" applyBorder="1" applyAlignment="1">
      <alignment horizontal="center" vertical="top" wrapText="1"/>
    </xf>
    <xf numFmtId="2" fontId="0" fillId="0" borderId="0" xfId="0" applyNumberFormat="1" applyAlignment="1">
      <alignment horizontal="center" vertical="top" wrapText="1"/>
    </xf>
    <xf numFmtId="167" fontId="8" fillId="5" borderId="0" xfId="0" applyNumberFormat="1" applyFont="1" applyFill="1" applyAlignment="1">
      <alignment horizontal="center" vertical="top" wrapText="1"/>
    </xf>
    <xf numFmtId="167" fontId="6" fillId="0" borderId="1" xfId="0" applyNumberFormat="1" applyFont="1" applyBorder="1" applyAlignment="1">
      <alignment horizontal="center" vertical="top" wrapText="1"/>
    </xf>
    <xf numFmtId="165" fontId="13" fillId="0" borderId="0" xfId="0" applyNumberFormat="1" applyFont="1" applyAlignment="1">
      <alignment horizontal="center" vertical="top" wrapText="1"/>
    </xf>
    <xf numFmtId="167" fontId="13" fillId="0" borderId="0" xfId="9" applyNumberFormat="1" applyFont="1" applyAlignment="1">
      <alignment horizontal="center" vertical="top" wrapText="1"/>
    </xf>
    <xf numFmtId="167" fontId="13" fillId="0" borderId="1" xfId="0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/>
    </xf>
    <xf numFmtId="0" fontId="17" fillId="6" borderId="0" xfId="0" applyFont="1" applyFill="1" applyAlignment="1">
      <alignment horizontal="center" vertical="center" wrapText="1"/>
    </xf>
    <xf numFmtId="0" fontId="59" fillId="6" borderId="0" xfId="0" applyFont="1" applyFill="1" applyAlignment="1">
      <alignment horizontal="left" vertical="center" wrapText="1"/>
    </xf>
    <xf numFmtId="0" fontId="30" fillId="6" borderId="0" xfId="0" applyFont="1" applyFill="1" applyAlignment="1">
      <alignment horizontal="center" vertical="center" wrapText="1"/>
    </xf>
    <xf numFmtId="2" fontId="30" fillId="6" borderId="0" xfId="0" applyNumberFormat="1" applyFont="1" applyFill="1" applyAlignment="1">
      <alignment vertical="center" wrapText="1"/>
    </xf>
    <xf numFmtId="167" fontId="64" fillId="6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2" fontId="5" fillId="2" borderId="0" xfId="0" applyNumberFormat="1" applyFont="1" applyFill="1" applyAlignment="1">
      <alignment vertical="center" wrapText="1"/>
    </xf>
    <xf numFmtId="2" fontId="5" fillId="0" borderId="0" xfId="0" applyNumberFormat="1" applyFont="1" applyAlignment="1">
      <alignment vertical="center" wrapText="1"/>
    </xf>
    <xf numFmtId="0" fontId="9" fillId="5" borderId="0" xfId="0" applyFont="1" applyFill="1" applyAlignment="1">
      <alignment horizontal="center" vertical="center" wrapText="1"/>
    </xf>
    <xf numFmtId="0" fontId="17" fillId="5" borderId="0" xfId="0" applyFont="1" applyFill="1" applyAlignment="1">
      <alignment horizontal="center" vertical="center" wrapText="1"/>
    </xf>
    <xf numFmtId="0" fontId="59" fillId="5" borderId="0" xfId="0" applyFont="1" applyFill="1" applyAlignment="1">
      <alignment horizontal="left" vertical="center" wrapText="1"/>
    </xf>
    <xf numFmtId="0" fontId="9" fillId="5" borderId="0" xfId="0" applyFont="1" applyFill="1" applyAlignment="1">
      <alignment horizontal="left" vertical="center" wrapText="1"/>
    </xf>
    <xf numFmtId="0" fontId="30" fillId="5" borderId="0" xfId="0" applyFont="1" applyFill="1" applyAlignment="1">
      <alignment horizontal="center" vertical="center" wrapText="1"/>
    </xf>
    <xf numFmtId="2" fontId="30" fillId="5" borderId="0" xfId="0" applyNumberFormat="1" applyFont="1" applyFill="1" applyAlignment="1">
      <alignment vertical="center" wrapText="1"/>
    </xf>
    <xf numFmtId="167" fontId="10" fillId="5" borderId="0" xfId="0" applyNumberFormat="1" applyFont="1" applyFill="1" applyAlignment="1">
      <alignment horizontal="center" vertical="center" wrapText="1"/>
    </xf>
    <xf numFmtId="167" fontId="64" fillId="5" borderId="0" xfId="0" applyNumberFormat="1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4" fillId="7" borderId="0" xfId="0" applyFont="1" applyFill="1" applyAlignment="1">
      <alignment vertical="center" wrapText="1"/>
    </xf>
    <xf numFmtId="0" fontId="5" fillId="7" borderId="0" xfId="0" applyFont="1" applyFill="1" applyAlignment="1">
      <alignment horizontal="center" vertical="center" wrapText="1"/>
    </xf>
    <xf numFmtId="2" fontId="5" fillId="7" borderId="0" xfId="0" applyNumberFormat="1" applyFont="1" applyFill="1" applyAlignment="1">
      <alignment vertical="center" wrapText="1"/>
    </xf>
    <xf numFmtId="167" fontId="6" fillId="7" borderId="0" xfId="0" applyNumberFormat="1" applyFont="1" applyFill="1" applyAlignment="1">
      <alignment vertical="center" wrapText="1"/>
    </xf>
    <xf numFmtId="167" fontId="6" fillId="7" borderId="0" xfId="0" applyNumberFormat="1" applyFont="1" applyFill="1" applyAlignment="1">
      <alignment horizontal="center" vertical="center" wrapText="1"/>
    </xf>
    <xf numFmtId="49" fontId="22" fillId="0" borderId="0" xfId="0" applyNumberFormat="1" applyFont="1" applyAlignment="1">
      <alignment horizontal="left" vertical="center" wrapText="1"/>
    </xf>
    <xf numFmtId="2" fontId="12" fillId="0" borderId="0" xfId="0" applyNumberFormat="1" applyFont="1" applyAlignment="1">
      <alignment vertical="center" wrapText="1"/>
    </xf>
    <xf numFmtId="167" fontId="20" fillId="0" borderId="0" xfId="0" applyNumberFormat="1" applyFont="1" applyAlignment="1">
      <alignment vertical="center" wrapText="1"/>
    </xf>
    <xf numFmtId="0" fontId="20" fillId="0" borderId="0" xfId="0" applyFont="1" applyAlignment="1">
      <alignment vertical="center" wrapText="1"/>
    </xf>
    <xf numFmtId="167" fontId="13" fillId="0" borderId="0" xfId="0" applyNumberFormat="1" applyFont="1" applyAlignment="1">
      <alignment vertical="center" wrapText="1"/>
    </xf>
    <xf numFmtId="0" fontId="60" fillId="0" borderId="0" xfId="0" applyFont="1" applyAlignment="1">
      <alignment horizontal="center" vertical="center" wrapText="1"/>
    </xf>
    <xf numFmtId="0" fontId="75" fillId="0" borderId="0" xfId="0" applyFont="1" applyAlignment="1">
      <alignment horizontal="center" vertical="center" wrapText="1"/>
    </xf>
    <xf numFmtId="0" fontId="62" fillId="0" borderId="0" xfId="0" applyFont="1" applyAlignment="1">
      <alignment vertical="center" wrapText="1"/>
    </xf>
    <xf numFmtId="0" fontId="61" fillId="0" borderId="0" xfId="0" applyFont="1" applyAlignment="1">
      <alignment horizontal="center" vertical="center" wrapText="1"/>
    </xf>
    <xf numFmtId="167" fontId="60" fillId="0" borderId="0" xfId="0" applyNumberFormat="1" applyFont="1" applyAlignment="1">
      <alignment vertical="center" wrapText="1"/>
    </xf>
    <xf numFmtId="167" fontId="60" fillId="0" borderId="0" xfId="0" applyNumberFormat="1" applyFont="1" applyAlignment="1">
      <alignment horizontal="center" vertical="center" wrapText="1"/>
    </xf>
    <xf numFmtId="0" fontId="62" fillId="0" borderId="0" xfId="0" applyFont="1" applyAlignment="1">
      <alignment horizontal="center" vertical="center" wrapText="1"/>
    </xf>
    <xf numFmtId="0" fontId="61" fillId="0" borderId="0" xfId="0" applyFont="1" applyAlignment="1">
      <alignment horizontal="left" vertical="center" wrapText="1"/>
    </xf>
    <xf numFmtId="49" fontId="23" fillId="0" borderId="0" xfId="0" applyNumberFormat="1" applyFont="1" applyAlignment="1">
      <alignment horizontal="right" vertical="center" wrapText="1"/>
    </xf>
    <xf numFmtId="49" fontId="20" fillId="0" borderId="0" xfId="0" applyNumberFormat="1" applyFont="1" applyAlignment="1">
      <alignment horizontal="left" vertical="center" wrapText="1"/>
    </xf>
    <xf numFmtId="2" fontId="4" fillId="0" borderId="0" xfId="0" applyNumberFormat="1" applyFont="1" applyAlignment="1">
      <alignment vertical="center" wrapText="1"/>
    </xf>
    <xf numFmtId="49" fontId="23" fillId="0" borderId="0" xfId="0" applyNumberFormat="1" applyFont="1" applyAlignment="1">
      <alignment horizontal="left" vertical="center" wrapText="1"/>
    </xf>
    <xf numFmtId="0" fontId="63" fillId="0" borderId="0" xfId="0" applyFont="1" applyAlignment="1">
      <alignment horizontal="left" vertical="center" wrapText="1"/>
    </xf>
    <xf numFmtId="2" fontId="20" fillId="0" borderId="0" xfId="0" applyNumberFormat="1" applyFont="1" applyAlignment="1">
      <alignment vertical="center" wrapText="1"/>
    </xf>
    <xf numFmtId="167" fontId="20" fillId="0" borderId="0" xfId="0" applyNumberFormat="1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167" fontId="34" fillId="0" borderId="0" xfId="0" applyNumberFormat="1" applyFont="1" applyAlignment="1">
      <alignment horizontal="center" vertical="center" wrapText="1"/>
    </xf>
    <xf numFmtId="167" fontId="65" fillId="0" borderId="0" xfId="0" applyNumberFormat="1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49" fontId="35" fillId="0" borderId="0" xfId="0" applyNumberFormat="1" applyFont="1" applyAlignment="1">
      <alignment horizontal="left" vertical="center" wrapText="1"/>
    </xf>
    <xf numFmtId="167" fontId="33" fillId="0" borderId="0" xfId="0" applyNumberFormat="1" applyFont="1" applyAlignment="1">
      <alignment horizontal="center" vertical="center" wrapText="1"/>
    </xf>
    <xf numFmtId="167" fontId="66" fillId="0" borderId="0" xfId="0" applyNumberFormat="1" applyFont="1" applyAlignment="1">
      <alignment horizontal="center" vertical="center" wrapText="1"/>
    </xf>
    <xf numFmtId="49" fontId="63" fillId="0" borderId="0" xfId="0" applyNumberFormat="1" applyFont="1" applyAlignment="1">
      <alignment horizontal="left" vertical="center" wrapText="1"/>
    </xf>
    <xf numFmtId="0" fontId="32" fillId="0" borderId="0" xfId="0" applyFont="1" applyAlignment="1">
      <alignment horizontal="right" vertical="center" wrapText="1"/>
    </xf>
    <xf numFmtId="49" fontId="29" fillId="0" borderId="0" xfId="0" applyNumberFormat="1" applyFont="1" applyAlignment="1">
      <alignment horizontal="right" vertical="center" wrapText="1"/>
    </xf>
    <xf numFmtId="167" fontId="31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167" fontId="67" fillId="0" borderId="0" xfId="0" applyNumberFormat="1" applyFont="1" applyAlignment="1">
      <alignment horizontal="center" vertical="center" wrapText="1"/>
    </xf>
    <xf numFmtId="0" fontId="56" fillId="0" borderId="0" xfId="0" applyFont="1" applyAlignment="1">
      <alignment horizontal="left" vertical="center" wrapText="1"/>
    </xf>
    <xf numFmtId="0" fontId="59" fillId="0" borderId="0" xfId="0" applyFont="1" applyAlignment="1">
      <alignment horizontal="center" vertical="center" wrapText="1"/>
    </xf>
    <xf numFmtId="167" fontId="3" fillId="0" borderId="0" xfId="0" applyNumberFormat="1" applyFont="1" applyAlignment="1">
      <alignment horizontal="center" vertical="center" wrapText="1"/>
    </xf>
    <xf numFmtId="167" fontId="64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top"/>
    </xf>
    <xf numFmtId="0" fontId="89" fillId="0" borderId="0" xfId="0" applyFont="1" applyAlignment="1">
      <alignment vertical="top"/>
    </xf>
    <xf numFmtId="0" fontId="59" fillId="0" borderId="0" xfId="0" applyFont="1" applyAlignment="1">
      <alignment horizontal="right" vertical="top" wrapText="1"/>
    </xf>
    <xf numFmtId="0" fontId="90" fillId="0" borderId="0" xfId="0" applyFont="1" applyAlignment="1">
      <alignment horizontal="right" vertical="center" wrapText="1"/>
    </xf>
    <xf numFmtId="49" fontId="91" fillId="0" borderId="0" xfId="0" applyNumberFormat="1" applyFont="1" applyAlignment="1">
      <alignment horizontal="right" vertical="center" wrapText="1"/>
    </xf>
    <xf numFmtId="0" fontId="92" fillId="0" borderId="0" xfId="0" applyFont="1" applyAlignment="1">
      <alignment horizontal="center" vertical="center" wrapText="1"/>
    </xf>
    <xf numFmtId="1" fontId="92" fillId="0" borderId="0" xfId="0" applyNumberFormat="1" applyFont="1" applyAlignment="1">
      <alignment horizontal="center" vertical="center" wrapText="1"/>
    </xf>
    <xf numFmtId="2" fontId="62" fillId="0" borderId="0" xfId="0" applyNumberFormat="1" applyFont="1" applyAlignment="1">
      <alignment vertical="center" wrapText="1"/>
    </xf>
    <xf numFmtId="2" fontId="34" fillId="0" borderId="0" xfId="0" applyNumberFormat="1" applyFont="1" applyAlignment="1">
      <alignment vertical="center" wrapText="1"/>
    </xf>
    <xf numFmtId="2" fontId="59" fillId="0" borderId="0" xfId="0" applyNumberFormat="1" applyFont="1" applyAlignment="1">
      <alignment vertical="center" wrapText="1"/>
    </xf>
    <xf numFmtId="0" fontId="35" fillId="0" borderId="0" xfId="0" applyFont="1" applyAlignment="1">
      <alignment horizontal="center" vertical="top" wrapText="1"/>
    </xf>
    <xf numFmtId="0" fontId="63" fillId="0" borderId="0" xfId="0" applyFont="1" applyAlignment="1">
      <alignment horizontal="center" vertical="top" wrapText="1"/>
    </xf>
    <xf numFmtId="167" fontId="69" fillId="2" borderId="0" xfId="9" applyNumberFormat="1" applyFont="1" applyFill="1" applyAlignment="1">
      <alignment vertical="center" wrapText="1"/>
    </xf>
    <xf numFmtId="0" fontId="93" fillId="0" borderId="0" xfId="0" applyFont="1" applyAlignment="1">
      <alignment horizontal="center" vertical="top" wrapText="1"/>
    </xf>
    <xf numFmtId="0" fontId="94" fillId="0" borderId="0" xfId="0" applyFont="1" applyAlignment="1">
      <alignment horizontal="center" vertical="top" wrapText="1"/>
    </xf>
    <xf numFmtId="0" fontId="94" fillId="0" borderId="0" xfId="0" applyFont="1" applyAlignment="1">
      <alignment horizontal="center" vertical="center" wrapText="1"/>
    </xf>
    <xf numFmtId="0" fontId="94" fillId="0" borderId="0" xfId="0" applyFont="1" applyAlignment="1">
      <alignment vertical="top"/>
    </xf>
    <xf numFmtId="0" fontId="19" fillId="0" borderId="2" xfId="0" applyFont="1" applyBorder="1" applyAlignment="1">
      <alignment horizontal="center" vertical="center" wrapText="1"/>
    </xf>
    <xf numFmtId="0" fontId="94" fillId="0" borderId="1" xfId="0" applyFont="1" applyBorder="1" applyAlignment="1">
      <alignment horizontal="center" vertical="center" wrapText="1"/>
    </xf>
    <xf numFmtId="0" fontId="94" fillId="0" borderId="0" xfId="0" applyFont="1" applyAlignment="1">
      <alignment horizontal="center" vertical="top"/>
    </xf>
    <xf numFmtId="0" fontId="94" fillId="0" borderId="0" xfId="0" applyFont="1" applyAlignment="1">
      <alignment horizontal="center" vertical="center"/>
    </xf>
  </cellXfs>
  <cellStyles count="10">
    <cellStyle name="Comma" xfId="8" builtinId="3"/>
    <cellStyle name="Currency" xfId="9" builtinId="4"/>
    <cellStyle name="Excel Built-in Normal" xfId="5" xr:uid="{87C52329-083D-447C-B291-C2D0B4E0619A}"/>
    <cellStyle name="Hyperlink" xfId="7" builtinId="8"/>
    <cellStyle name="Normal" xfId="0" builtinId="0"/>
    <cellStyle name="Normal 2" xfId="4" xr:uid="{E247945F-A5F9-4138-9470-B7F899906E6C}"/>
    <cellStyle name="Normal 2 2" xfId="6" xr:uid="{3780DC23-F223-456B-9128-576743A9A8F9}"/>
    <cellStyle name="Normalno 2" xfId="1" xr:uid="{969C59ED-A91B-41E6-96FB-DB5D701DF22C}"/>
    <cellStyle name="Valuta 2" xfId="2" xr:uid="{5DC4A2D4-3B10-4049-A288-C7F2C4555932}"/>
    <cellStyle name="Zarez 2" xfId="3" xr:uid="{C6B722A2-7A83-404E-BA90-60BBF8485B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1183822</xdr:colOff>
      <xdr:row>113</xdr:row>
      <xdr:rowOff>61233</xdr:rowOff>
    </xdr:from>
    <xdr:to>
      <xdr:col>3</xdr:col>
      <xdr:colOff>2325504</xdr:colOff>
      <xdr:row>113</xdr:row>
      <xdr:rowOff>1905000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79722A15-1F45-465D-B70E-85AAAAFB50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93" t="6912" r="48280" b="-684"/>
        <a:stretch/>
      </xdr:blipFill>
      <xdr:spPr>
        <a:xfrm>
          <a:off x="2812597" y="12034158"/>
          <a:ext cx="1141682" cy="1843767"/>
        </a:xfrm>
        <a:prstGeom prst="rect">
          <a:avLst/>
        </a:prstGeom>
      </xdr:spPr>
    </xdr:pic>
    <xdr:clientData/>
  </xdr:twoCellAnchor>
  <xdr:twoCellAnchor editAs="oneCell">
    <xdr:from>
      <xdr:col>3</xdr:col>
      <xdr:colOff>27213</xdr:colOff>
      <xdr:row>113</xdr:row>
      <xdr:rowOff>68035</xdr:rowOff>
    </xdr:from>
    <xdr:to>
      <xdr:col>3</xdr:col>
      <xdr:colOff>1107531</xdr:colOff>
      <xdr:row>113</xdr:row>
      <xdr:rowOff>1901988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90D26955-4A8C-49F1-9403-51C58B546C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908" b="10802"/>
        <a:stretch/>
      </xdr:blipFill>
      <xdr:spPr>
        <a:xfrm>
          <a:off x="1655988" y="12040960"/>
          <a:ext cx="1088573" cy="1818713"/>
        </a:xfrm>
        <a:prstGeom prst="rect">
          <a:avLst/>
        </a:prstGeom>
      </xdr:spPr>
    </xdr:pic>
    <xdr:clientData/>
  </xdr:twoCellAnchor>
  <xdr:twoCellAnchor editAs="oneCell">
    <xdr:from>
      <xdr:col>3</xdr:col>
      <xdr:colOff>1315720</xdr:colOff>
      <xdr:row>136</xdr:row>
      <xdr:rowOff>49847</xdr:rowOff>
    </xdr:from>
    <xdr:to>
      <xdr:col>3</xdr:col>
      <xdr:colOff>2168208</xdr:colOff>
      <xdr:row>136</xdr:row>
      <xdr:rowOff>1331807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268EB2BC-92C4-4DE4-8472-7DADFE5409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8878" r="14344" b="8341"/>
        <a:stretch/>
      </xdr:blipFill>
      <xdr:spPr>
        <a:xfrm>
          <a:off x="3077845" y="46381035"/>
          <a:ext cx="849313" cy="1278150"/>
        </a:xfrm>
        <a:prstGeom prst="rect">
          <a:avLst/>
        </a:prstGeom>
      </xdr:spPr>
    </xdr:pic>
    <xdr:clientData/>
  </xdr:twoCellAnchor>
  <xdr:twoCellAnchor editAs="oneCell">
    <xdr:from>
      <xdr:col>3</xdr:col>
      <xdr:colOff>222249</xdr:colOff>
      <xdr:row>86</xdr:row>
      <xdr:rowOff>134936</xdr:rowOff>
    </xdr:from>
    <xdr:to>
      <xdr:col>3</xdr:col>
      <xdr:colOff>1368037</xdr:colOff>
      <xdr:row>86</xdr:row>
      <xdr:rowOff>1787206</xdr:rowOff>
    </xdr:to>
    <xdr:pic>
      <xdr:nvPicPr>
        <xdr:cNvPr id="13" name="Slika 12">
          <a:extLst>
            <a:ext uri="{FF2B5EF4-FFF2-40B4-BE49-F238E27FC236}">
              <a16:creationId xmlns:a16="http://schemas.microsoft.com/office/drawing/2014/main" id="{9594E03B-A262-4C36-9CD1-19380A4211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966" t="14241" r="12081" b="13013"/>
        <a:stretch/>
      </xdr:blipFill>
      <xdr:spPr bwMode="auto">
        <a:xfrm>
          <a:off x="1849437" y="31353124"/>
          <a:ext cx="1140073" cy="16452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23812</xdr:colOff>
      <xdr:row>21</xdr:row>
      <xdr:rowOff>47625</xdr:rowOff>
    </xdr:from>
    <xdr:to>
      <xdr:col>3</xdr:col>
      <xdr:colOff>2974437</xdr:colOff>
      <xdr:row>21</xdr:row>
      <xdr:rowOff>3273247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3456687F-1C3E-48DE-B4D6-17E3472A80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51000" y="14271625"/>
          <a:ext cx="2965865" cy="3206572"/>
        </a:xfrm>
        <a:prstGeom prst="rect">
          <a:avLst/>
        </a:prstGeom>
      </xdr:spPr>
    </xdr:pic>
    <xdr:clientData/>
  </xdr:twoCellAnchor>
  <xdr:twoCellAnchor editAs="oneCell">
    <xdr:from>
      <xdr:col>3</xdr:col>
      <xdr:colOff>15876</xdr:colOff>
      <xdr:row>54</xdr:row>
      <xdr:rowOff>7938</xdr:rowOff>
    </xdr:from>
    <xdr:to>
      <xdr:col>3</xdr:col>
      <xdr:colOff>1450975</xdr:colOff>
      <xdr:row>54</xdr:row>
      <xdr:rowOff>1412893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1B3EF741-635D-4DE2-B9C1-95E5502B1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43064" y="14724063"/>
          <a:ext cx="1444624" cy="1411940"/>
        </a:xfrm>
        <a:prstGeom prst="rect">
          <a:avLst/>
        </a:prstGeom>
      </xdr:spPr>
    </xdr:pic>
    <xdr:clientData/>
  </xdr:twoCellAnchor>
  <xdr:twoCellAnchor editAs="oneCell">
    <xdr:from>
      <xdr:col>3</xdr:col>
      <xdr:colOff>1468438</xdr:colOff>
      <xdr:row>54</xdr:row>
      <xdr:rowOff>15878</xdr:rowOff>
    </xdr:from>
    <xdr:to>
      <xdr:col>3</xdr:col>
      <xdr:colOff>2861244</xdr:colOff>
      <xdr:row>54</xdr:row>
      <xdr:rowOff>1443992</xdr:rowOff>
    </xdr:to>
    <xdr:pic>
      <xdr:nvPicPr>
        <xdr:cNvPr id="11" name="Slika 10">
          <a:extLst>
            <a:ext uri="{FF2B5EF4-FFF2-40B4-BE49-F238E27FC236}">
              <a16:creationId xmlns:a16="http://schemas.microsoft.com/office/drawing/2014/main" id="{129BF26C-8DCD-9804-BE38-BF7255ED64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095626" y="14732003"/>
          <a:ext cx="1399791" cy="1412874"/>
        </a:xfrm>
        <a:prstGeom prst="rect">
          <a:avLst/>
        </a:prstGeom>
      </xdr:spPr>
    </xdr:pic>
    <xdr:clientData/>
  </xdr:twoCellAnchor>
  <xdr:twoCellAnchor editAs="oneCell">
    <xdr:from>
      <xdr:col>3</xdr:col>
      <xdr:colOff>2889249</xdr:colOff>
      <xdr:row>54</xdr:row>
      <xdr:rowOff>23812</xdr:rowOff>
    </xdr:from>
    <xdr:to>
      <xdr:col>4</xdr:col>
      <xdr:colOff>3493</xdr:colOff>
      <xdr:row>54</xdr:row>
      <xdr:rowOff>1443991</xdr:rowOff>
    </xdr:to>
    <xdr:pic>
      <xdr:nvPicPr>
        <xdr:cNvPr id="12" name="Slika 11">
          <a:extLst>
            <a:ext uri="{FF2B5EF4-FFF2-40B4-BE49-F238E27FC236}">
              <a16:creationId xmlns:a16="http://schemas.microsoft.com/office/drawing/2014/main" id="{340F0C0B-FECA-6110-06A7-DDAD4BC2A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16437" y="14739937"/>
          <a:ext cx="1404939" cy="1404939"/>
        </a:xfrm>
        <a:prstGeom prst="rect">
          <a:avLst/>
        </a:prstGeom>
      </xdr:spPr>
    </xdr:pic>
    <xdr:clientData/>
  </xdr:twoCellAnchor>
  <xdr:twoCellAnchor editAs="oneCell">
    <xdr:from>
      <xdr:col>3</xdr:col>
      <xdr:colOff>1036002</xdr:colOff>
      <xdr:row>190</xdr:row>
      <xdr:rowOff>148908</xdr:rowOff>
    </xdr:from>
    <xdr:to>
      <xdr:col>3</xdr:col>
      <xdr:colOff>2517140</xdr:colOff>
      <xdr:row>190</xdr:row>
      <xdr:rowOff>3272888</xdr:rowOff>
    </xdr:to>
    <xdr:pic>
      <xdr:nvPicPr>
        <xdr:cNvPr id="14" name="Slika 13">
          <a:extLst>
            <a:ext uri="{FF2B5EF4-FFF2-40B4-BE49-F238E27FC236}">
              <a16:creationId xmlns:a16="http://schemas.microsoft.com/office/drawing/2014/main" id="{865925CC-05F9-487D-AA5D-1FB12EF6C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798127" y="60592971"/>
          <a:ext cx="1484313" cy="310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profilpas.com/hr/proizvodi/lajsne/pvc-lajsne/pvc-line-172-pvc-podna-rubna-letva-sokl" TargetMode="External"/><Relationship Id="rId1" Type="http://schemas.openxmlformats.org/officeDocument/2006/relationships/hyperlink" Target="https://www.profilpas.com/hr/proizvodi/lajsne/aluminijske-lajsne/pvc-line-173-aluminijska-podna-rubna-letva-sokl" TargetMode="External"/><Relationship Id="rId4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28DB1-F290-434F-814C-4F7246F8766E}">
  <sheetPr>
    <pageSetUpPr fitToPage="1"/>
  </sheetPr>
  <dimension ref="A1:H53"/>
  <sheetViews>
    <sheetView zoomScale="90" zoomScaleNormal="90" zoomScaleSheetLayoutView="100" workbookViewId="0">
      <selection activeCell="C34" sqref="C34:G34"/>
    </sheetView>
  </sheetViews>
  <sheetFormatPr defaultRowHeight="14.5"/>
  <cols>
    <col min="1" max="1" width="15.36328125" customWidth="1"/>
    <col min="2" max="2" width="12.453125" customWidth="1"/>
    <col min="6" max="6" width="14.453125" customWidth="1"/>
    <col min="7" max="7" width="13.90625" customWidth="1"/>
    <col min="257" max="257" width="15.36328125" customWidth="1"/>
    <col min="258" max="258" width="12.453125" customWidth="1"/>
    <col min="262" max="262" width="14.453125" customWidth="1"/>
    <col min="263" max="263" width="13.90625" customWidth="1"/>
    <col min="513" max="513" width="15.36328125" customWidth="1"/>
    <col min="514" max="514" width="12.453125" customWidth="1"/>
    <col min="518" max="518" width="14.453125" customWidth="1"/>
    <col min="519" max="519" width="13.90625" customWidth="1"/>
    <col min="769" max="769" width="15.36328125" customWidth="1"/>
    <col min="770" max="770" width="12.453125" customWidth="1"/>
    <col min="774" max="774" width="14.453125" customWidth="1"/>
    <col min="775" max="775" width="13.90625" customWidth="1"/>
    <col min="1025" max="1025" width="15.36328125" customWidth="1"/>
    <col min="1026" max="1026" width="12.453125" customWidth="1"/>
    <col min="1030" max="1030" width="14.453125" customWidth="1"/>
    <col min="1031" max="1031" width="13.90625" customWidth="1"/>
    <col min="1281" max="1281" width="15.36328125" customWidth="1"/>
    <col min="1282" max="1282" width="12.453125" customWidth="1"/>
    <col min="1286" max="1286" width="14.453125" customWidth="1"/>
    <col min="1287" max="1287" width="13.90625" customWidth="1"/>
    <col min="1537" max="1537" width="15.36328125" customWidth="1"/>
    <col min="1538" max="1538" width="12.453125" customWidth="1"/>
    <col min="1542" max="1542" width="14.453125" customWidth="1"/>
    <col min="1543" max="1543" width="13.90625" customWidth="1"/>
    <col min="1793" max="1793" width="15.36328125" customWidth="1"/>
    <col min="1794" max="1794" width="12.453125" customWidth="1"/>
    <col min="1798" max="1798" width="14.453125" customWidth="1"/>
    <col min="1799" max="1799" width="13.90625" customWidth="1"/>
    <col min="2049" max="2049" width="15.36328125" customWidth="1"/>
    <col min="2050" max="2050" width="12.453125" customWidth="1"/>
    <col min="2054" max="2054" width="14.453125" customWidth="1"/>
    <col min="2055" max="2055" width="13.90625" customWidth="1"/>
    <col min="2305" max="2305" width="15.36328125" customWidth="1"/>
    <col min="2306" max="2306" width="12.453125" customWidth="1"/>
    <col min="2310" max="2310" width="14.453125" customWidth="1"/>
    <col min="2311" max="2311" width="13.90625" customWidth="1"/>
    <col min="2561" max="2561" width="15.36328125" customWidth="1"/>
    <col min="2562" max="2562" width="12.453125" customWidth="1"/>
    <col min="2566" max="2566" width="14.453125" customWidth="1"/>
    <col min="2567" max="2567" width="13.90625" customWidth="1"/>
    <col min="2817" max="2817" width="15.36328125" customWidth="1"/>
    <col min="2818" max="2818" width="12.453125" customWidth="1"/>
    <col min="2822" max="2822" width="14.453125" customWidth="1"/>
    <col min="2823" max="2823" width="13.90625" customWidth="1"/>
    <col min="3073" max="3073" width="15.36328125" customWidth="1"/>
    <col min="3074" max="3074" width="12.453125" customWidth="1"/>
    <col min="3078" max="3078" width="14.453125" customWidth="1"/>
    <col min="3079" max="3079" width="13.90625" customWidth="1"/>
    <col min="3329" max="3329" width="15.36328125" customWidth="1"/>
    <col min="3330" max="3330" width="12.453125" customWidth="1"/>
    <col min="3334" max="3334" width="14.453125" customWidth="1"/>
    <col min="3335" max="3335" width="13.90625" customWidth="1"/>
    <col min="3585" max="3585" width="15.36328125" customWidth="1"/>
    <col min="3586" max="3586" width="12.453125" customWidth="1"/>
    <col min="3590" max="3590" width="14.453125" customWidth="1"/>
    <col min="3591" max="3591" width="13.90625" customWidth="1"/>
    <col min="3841" max="3841" width="15.36328125" customWidth="1"/>
    <col min="3842" max="3842" width="12.453125" customWidth="1"/>
    <col min="3846" max="3846" width="14.453125" customWidth="1"/>
    <col min="3847" max="3847" width="13.90625" customWidth="1"/>
    <col min="4097" max="4097" width="15.36328125" customWidth="1"/>
    <col min="4098" max="4098" width="12.453125" customWidth="1"/>
    <col min="4102" max="4102" width="14.453125" customWidth="1"/>
    <col min="4103" max="4103" width="13.90625" customWidth="1"/>
    <col min="4353" max="4353" width="15.36328125" customWidth="1"/>
    <col min="4354" max="4354" width="12.453125" customWidth="1"/>
    <col min="4358" max="4358" width="14.453125" customWidth="1"/>
    <col min="4359" max="4359" width="13.90625" customWidth="1"/>
    <col min="4609" max="4609" width="15.36328125" customWidth="1"/>
    <col min="4610" max="4610" width="12.453125" customWidth="1"/>
    <col min="4614" max="4614" width="14.453125" customWidth="1"/>
    <col min="4615" max="4615" width="13.90625" customWidth="1"/>
    <col min="4865" max="4865" width="15.36328125" customWidth="1"/>
    <col min="4866" max="4866" width="12.453125" customWidth="1"/>
    <col min="4870" max="4870" width="14.453125" customWidth="1"/>
    <col min="4871" max="4871" width="13.90625" customWidth="1"/>
    <col min="5121" max="5121" width="15.36328125" customWidth="1"/>
    <col min="5122" max="5122" width="12.453125" customWidth="1"/>
    <col min="5126" max="5126" width="14.453125" customWidth="1"/>
    <col min="5127" max="5127" width="13.90625" customWidth="1"/>
    <col min="5377" max="5377" width="15.36328125" customWidth="1"/>
    <col min="5378" max="5378" width="12.453125" customWidth="1"/>
    <col min="5382" max="5382" width="14.453125" customWidth="1"/>
    <col min="5383" max="5383" width="13.90625" customWidth="1"/>
    <col min="5633" max="5633" width="15.36328125" customWidth="1"/>
    <col min="5634" max="5634" width="12.453125" customWidth="1"/>
    <col min="5638" max="5638" width="14.453125" customWidth="1"/>
    <col min="5639" max="5639" width="13.90625" customWidth="1"/>
    <col min="5889" max="5889" width="15.36328125" customWidth="1"/>
    <col min="5890" max="5890" width="12.453125" customWidth="1"/>
    <col min="5894" max="5894" width="14.453125" customWidth="1"/>
    <col min="5895" max="5895" width="13.90625" customWidth="1"/>
    <col min="6145" max="6145" width="15.36328125" customWidth="1"/>
    <col min="6146" max="6146" width="12.453125" customWidth="1"/>
    <col min="6150" max="6150" width="14.453125" customWidth="1"/>
    <col min="6151" max="6151" width="13.90625" customWidth="1"/>
    <col min="6401" max="6401" width="15.36328125" customWidth="1"/>
    <col min="6402" max="6402" width="12.453125" customWidth="1"/>
    <col min="6406" max="6406" width="14.453125" customWidth="1"/>
    <col min="6407" max="6407" width="13.90625" customWidth="1"/>
    <col min="6657" max="6657" width="15.36328125" customWidth="1"/>
    <col min="6658" max="6658" width="12.453125" customWidth="1"/>
    <col min="6662" max="6662" width="14.453125" customWidth="1"/>
    <col min="6663" max="6663" width="13.90625" customWidth="1"/>
    <col min="6913" max="6913" width="15.36328125" customWidth="1"/>
    <col min="6914" max="6914" width="12.453125" customWidth="1"/>
    <col min="6918" max="6918" width="14.453125" customWidth="1"/>
    <col min="6919" max="6919" width="13.90625" customWidth="1"/>
    <col min="7169" max="7169" width="15.36328125" customWidth="1"/>
    <col min="7170" max="7170" width="12.453125" customWidth="1"/>
    <col min="7174" max="7174" width="14.453125" customWidth="1"/>
    <col min="7175" max="7175" width="13.90625" customWidth="1"/>
    <col min="7425" max="7425" width="15.36328125" customWidth="1"/>
    <col min="7426" max="7426" width="12.453125" customWidth="1"/>
    <col min="7430" max="7430" width="14.453125" customWidth="1"/>
    <col min="7431" max="7431" width="13.90625" customWidth="1"/>
    <col min="7681" max="7681" width="15.36328125" customWidth="1"/>
    <col min="7682" max="7682" width="12.453125" customWidth="1"/>
    <col min="7686" max="7686" width="14.453125" customWidth="1"/>
    <col min="7687" max="7687" width="13.90625" customWidth="1"/>
    <col min="7937" max="7937" width="15.36328125" customWidth="1"/>
    <col min="7938" max="7938" width="12.453125" customWidth="1"/>
    <col min="7942" max="7942" width="14.453125" customWidth="1"/>
    <col min="7943" max="7943" width="13.90625" customWidth="1"/>
    <col min="8193" max="8193" width="15.36328125" customWidth="1"/>
    <col min="8194" max="8194" width="12.453125" customWidth="1"/>
    <col min="8198" max="8198" width="14.453125" customWidth="1"/>
    <col min="8199" max="8199" width="13.90625" customWidth="1"/>
    <col min="8449" max="8449" width="15.36328125" customWidth="1"/>
    <col min="8450" max="8450" width="12.453125" customWidth="1"/>
    <col min="8454" max="8454" width="14.453125" customWidth="1"/>
    <col min="8455" max="8455" width="13.90625" customWidth="1"/>
    <col min="8705" max="8705" width="15.36328125" customWidth="1"/>
    <col min="8706" max="8706" width="12.453125" customWidth="1"/>
    <col min="8710" max="8710" width="14.453125" customWidth="1"/>
    <col min="8711" max="8711" width="13.90625" customWidth="1"/>
    <col min="8961" max="8961" width="15.36328125" customWidth="1"/>
    <col min="8962" max="8962" width="12.453125" customWidth="1"/>
    <col min="8966" max="8966" width="14.453125" customWidth="1"/>
    <col min="8967" max="8967" width="13.90625" customWidth="1"/>
    <col min="9217" max="9217" width="15.36328125" customWidth="1"/>
    <col min="9218" max="9218" width="12.453125" customWidth="1"/>
    <col min="9222" max="9222" width="14.453125" customWidth="1"/>
    <col min="9223" max="9223" width="13.90625" customWidth="1"/>
    <col min="9473" max="9473" width="15.36328125" customWidth="1"/>
    <col min="9474" max="9474" width="12.453125" customWidth="1"/>
    <col min="9478" max="9478" width="14.453125" customWidth="1"/>
    <col min="9479" max="9479" width="13.90625" customWidth="1"/>
    <col min="9729" max="9729" width="15.36328125" customWidth="1"/>
    <col min="9730" max="9730" width="12.453125" customWidth="1"/>
    <col min="9734" max="9734" width="14.453125" customWidth="1"/>
    <col min="9735" max="9735" width="13.90625" customWidth="1"/>
    <col min="9985" max="9985" width="15.36328125" customWidth="1"/>
    <col min="9986" max="9986" width="12.453125" customWidth="1"/>
    <col min="9990" max="9990" width="14.453125" customWidth="1"/>
    <col min="9991" max="9991" width="13.90625" customWidth="1"/>
    <col min="10241" max="10241" width="15.36328125" customWidth="1"/>
    <col min="10242" max="10242" width="12.453125" customWidth="1"/>
    <col min="10246" max="10246" width="14.453125" customWidth="1"/>
    <col min="10247" max="10247" width="13.90625" customWidth="1"/>
    <col min="10497" max="10497" width="15.36328125" customWidth="1"/>
    <col min="10498" max="10498" width="12.453125" customWidth="1"/>
    <col min="10502" max="10502" width="14.453125" customWidth="1"/>
    <col min="10503" max="10503" width="13.90625" customWidth="1"/>
    <col min="10753" max="10753" width="15.36328125" customWidth="1"/>
    <col min="10754" max="10754" width="12.453125" customWidth="1"/>
    <col min="10758" max="10758" width="14.453125" customWidth="1"/>
    <col min="10759" max="10759" width="13.90625" customWidth="1"/>
    <col min="11009" max="11009" width="15.36328125" customWidth="1"/>
    <col min="11010" max="11010" width="12.453125" customWidth="1"/>
    <col min="11014" max="11014" width="14.453125" customWidth="1"/>
    <col min="11015" max="11015" width="13.90625" customWidth="1"/>
    <col min="11265" max="11265" width="15.36328125" customWidth="1"/>
    <col min="11266" max="11266" width="12.453125" customWidth="1"/>
    <col min="11270" max="11270" width="14.453125" customWidth="1"/>
    <col min="11271" max="11271" width="13.90625" customWidth="1"/>
    <col min="11521" max="11521" width="15.36328125" customWidth="1"/>
    <col min="11522" max="11522" width="12.453125" customWidth="1"/>
    <col min="11526" max="11526" width="14.453125" customWidth="1"/>
    <col min="11527" max="11527" width="13.90625" customWidth="1"/>
    <col min="11777" max="11777" width="15.36328125" customWidth="1"/>
    <col min="11778" max="11778" width="12.453125" customWidth="1"/>
    <col min="11782" max="11782" width="14.453125" customWidth="1"/>
    <col min="11783" max="11783" width="13.90625" customWidth="1"/>
    <col min="12033" max="12033" width="15.36328125" customWidth="1"/>
    <col min="12034" max="12034" width="12.453125" customWidth="1"/>
    <col min="12038" max="12038" width="14.453125" customWidth="1"/>
    <col min="12039" max="12039" width="13.90625" customWidth="1"/>
    <col min="12289" max="12289" width="15.36328125" customWidth="1"/>
    <col min="12290" max="12290" width="12.453125" customWidth="1"/>
    <col min="12294" max="12294" width="14.453125" customWidth="1"/>
    <col min="12295" max="12295" width="13.90625" customWidth="1"/>
    <col min="12545" max="12545" width="15.36328125" customWidth="1"/>
    <col min="12546" max="12546" width="12.453125" customWidth="1"/>
    <col min="12550" max="12550" width="14.453125" customWidth="1"/>
    <col min="12551" max="12551" width="13.90625" customWidth="1"/>
    <col min="12801" max="12801" width="15.36328125" customWidth="1"/>
    <col min="12802" max="12802" width="12.453125" customWidth="1"/>
    <col min="12806" max="12806" width="14.453125" customWidth="1"/>
    <col min="12807" max="12807" width="13.90625" customWidth="1"/>
    <col min="13057" max="13057" width="15.36328125" customWidth="1"/>
    <col min="13058" max="13058" width="12.453125" customWidth="1"/>
    <col min="13062" max="13062" width="14.453125" customWidth="1"/>
    <col min="13063" max="13063" width="13.90625" customWidth="1"/>
    <col min="13313" max="13313" width="15.36328125" customWidth="1"/>
    <col min="13314" max="13314" width="12.453125" customWidth="1"/>
    <col min="13318" max="13318" width="14.453125" customWidth="1"/>
    <col min="13319" max="13319" width="13.90625" customWidth="1"/>
    <col min="13569" max="13569" width="15.36328125" customWidth="1"/>
    <col min="13570" max="13570" width="12.453125" customWidth="1"/>
    <col min="13574" max="13574" width="14.453125" customWidth="1"/>
    <col min="13575" max="13575" width="13.90625" customWidth="1"/>
    <col min="13825" max="13825" width="15.36328125" customWidth="1"/>
    <col min="13826" max="13826" width="12.453125" customWidth="1"/>
    <col min="13830" max="13830" width="14.453125" customWidth="1"/>
    <col min="13831" max="13831" width="13.90625" customWidth="1"/>
    <col min="14081" max="14081" width="15.36328125" customWidth="1"/>
    <col min="14082" max="14082" width="12.453125" customWidth="1"/>
    <col min="14086" max="14086" width="14.453125" customWidth="1"/>
    <col min="14087" max="14087" width="13.90625" customWidth="1"/>
    <col min="14337" max="14337" width="15.36328125" customWidth="1"/>
    <col min="14338" max="14338" width="12.453125" customWidth="1"/>
    <col min="14342" max="14342" width="14.453125" customWidth="1"/>
    <col min="14343" max="14343" width="13.90625" customWidth="1"/>
    <col min="14593" max="14593" width="15.36328125" customWidth="1"/>
    <col min="14594" max="14594" width="12.453125" customWidth="1"/>
    <col min="14598" max="14598" width="14.453125" customWidth="1"/>
    <col min="14599" max="14599" width="13.90625" customWidth="1"/>
    <col min="14849" max="14849" width="15.36328125" customWidth="1"/>
    <col min="14850" max="14850" width="12.453125" customWidth="1"/>
    <col min="14854" max="14854" width="14.453125" customWidth="1"/>
    <col min="14855" max="14855" width="13.90625" customWidth="1"/>
    <col min="15105" max="15105" width="15.36328125" customWidth="1"/>
    <col min="15106" max="15106" width="12.453125" customWidth="1"/>
    <col min="15110" max="15110" width="14.453125" customWidth="1"/>
    <col min="15111" max="15111" width="13.90625" customWidth="1"/>
    <col min="15361" max="15361" width="15.36328125" customWidth="1"/>
    <col min="15362" max="15362" width="12.453125" customWidth="1"/>
    <col min="15366" max="15366" width="14.453125" customWidth="1"/>
    <col min="15367" max="15367" width="13.90625" customWidth="1"/>
    <col min="15617" max="15617" width="15.36328125" customWidth="1"/>
    <col min="15618" max="15618" width="12.453125" customWidth="1"/>
    <col min="15622" max="15622" width="14.453125" customWidth="1"/>
    <col min="15623" max="15623" width="13.90625" customWidth="1"/>
    <col min="15873" max="15873" width="15.36328125" customWidth="1"/>
    <col min="15874" max="15874" width="12.453125" customWidth="1"/>
    <col min="15878" max="15878" width="14.453125" customWidth="1"/>
    <col min="15879" max="15879" width="13.90625" customWidth="1"/>
    <col min="16129" max="16129" width="15.36328125" customWidth="1"/>
    <col min="16130" max="16130" width="12.453125" customWidth="1"/>
    <col min="16134" max="16134" width="14.453125" customWidth="1"/>
    <col min="16135" max="16135" width="13.90625" customWidth="1"/>
  </cols>
  <sheetData>
    <row r="1" spans="1:7">
      <c r="A1" s="31" t="s">
        <v>258</v>
      </c>
      <c r="B1" s="32"/>
      <c r="C1" s="33"/>
      <c r="D1" s="32"/>
      <c r="E1" s="32"/>
    </row>
    <row r="2" spans="1:7">
      <c r="A2" s="31" t="s">
        <v>50</v>
      </c>
      <c r="B2" s="32"/>
      <c r="C2" s="34"/>
      <c r="D2" s="32"/>
      <c r="E2" s="32"/>
    </row>
    <row r="3" spans="1:7">
      <c r="A3" s="31" t="s">
        <v>51</v>
      </c>
      <c r="B3" s="32"/>
      <c r="C3" s="34"/>
      <c r="D3" s="32"/>
      <c r="E3" s="32"/>
    </row>
    <row r="4" spans="1:7">
      <c r="A4" s="32" t="s">
        <v>169</v>
      </c>
      <c r="B4" s="32"/>
      <c r="C4" s="33"/>
      <c r="D4" s="32"/>
      <c r="E4" s="34"/>
    </row>
    <row r="5" spans="1:7">
      <c r="A5" s="32"/>
      <c r="B5" s="32"/>
      <c r="C5" s="33"/>
      <c r="D5" s="32"/>
      <c r="E5" s="34"/>
    </row>
    <row r="6" spans="1:7">
      <c r="A6" s="32"/>
      <c r="B6" s="32"/>
      <c r="C6" s="33"/>
      <c r="D6" s="32"/>
      <c r="E6" s="35"/>
    </row>
    <row r="7" spans="1:7">
      <c r="A7" s="31" t="s">
        <v>424</v>
      </c>
      <c r="B7" s="32"/>
      <c r="C7" s="33"/>
      <c r="D7" s="32"/>
      <c r="E7" s="35"/>
    </row>
    <row r="8" spans="1:7">
      <c r="A8" s="31" t="s">
        <v>168</v>
      </c>
      <c r="B8" s="32"/>
      <c r="C8" s="36"/>
      <c r="D8" s="32"/>
      <c r="E8" s="34"/>
    </row>
    <row r="9" spans="1:7">
      <c r="A9" t="s">
        <v>244</v>
      </c>
      <c r="B9" s="32"/>
      <c r="C9" s="37"/>
      <c r="D9" s="32"/>
      <c r="E9" s="34"/>
    </row>
    <row r="10" spans="1:7">
      <c r="A10" s="31" t="s">
        <v>61</v>
      </c>
      <c r="B10" s="32"/>
      <c r="C10" s="33"/>
      <c r="D10" s="32"/>
      <c r="E10" s="35"/>
    </row>
    <row r="11" spans="1:7">
      <c r="A11" s="32"/>
      <c r="B11" s="32"/>
      <c r="C11" s="33"/>
      <c r="D11" s="32"/>
      <c r="E11" s="35"/>
    </row>
    <row r="12" spans="1:7">
      <c r="A12" s="32"/>
      <c r="B12" s="32"/>
      <c r="C12" s="33"/>
      <c r="D12" s="32"/>
      <c r="E12" s="35"/>
    </row>
    <row r="13" spans="1:7" ht="15" customHeight="1">
      <c r="A13" s="32"/>
      <c r="B13" s="32"/>
      <c r="C13" s="33"/>
      <c r="D13" s="32"/>
      <c r="E13" s="35"/>
    </row>
    <row r="14" spans="1:7">
      <c r="A14" s="32"/>
      <c r="B14" s="32"/>
      <c r="C14" s="33"/>
      <c r="D14" s="32"/>
      <c r="E14" s="35"/>
      <c r="G14" s="32"/>
    </row>
    <row r="15" spans="1:7">
      <c r="A15" s="32"/>
      <c r="B15" s="32"/>
      <c r="C15" s="33"/>
      <c r="D15" s="32"/>
      <c r="E15" s="35"/>
      <c r="G15" s="32"/>
    </row>
    <row r="16" spans="1:7">
      <c r="A16" s="32"/>
      <c r="B16" s="32"/>
      <c r="C16" s="33"/>
      <c r="D16" s="32"/>
      <c r="E16" s="35"/>
      <c r="G16" s="32"/>
    </row>
    <row r="17" spans="1:7">
      <c r="A17" s="32"/>
      <c r="B17" s="32"/>
      <c r="C17" s="33"/>
      <c r="D17" s="32"/>
      <c r="E17" s="35"/>
      <c r="G17" s="32"/>
    </row>
    <row r="18" spans="1:7">
      <c r="A18" s="31"/>
      <c r="B18" s="32"/>
      <c r="C18" s="31" t="s">
        <v>166</v>
      </c>
      <c r="D18" s="32"/>
      <c r="E18" s="34"/>
      <c r="F18" s="32"/>
      <c r="G18" s="32"/>
    </row>
    <row r="19" spans="1:7">
      <c r="A19" s="31"/>
      <c r="B19" s="32"/>
      <c r="C19" s="31" t="s">
        <v>425</v>
      </c>
      <c r="D19" s="32"/>
      <c r="E19" s="34"/>
      <c r="F19" s="32"/>
      <c r="G19" s="32"/>
    </row>
    <row r="20" spans="1:7">
      <c r="A20" s="31"/>
      <c r="B20" s="32"/>
      <c r="C20" s="33"/>
      <c r="D20" s="32"/>
      <c r="E20" s="34"/>
      <c r="F20" s="32"/>
      <c r="G20" s="32"/>
    </row>
    <row r="21" spans="1:7">
      <c r="A21" s="31"/>
      <c r="B21" s="32"/>
      <c r="C21" s="33"/>
      <c r="D21" s="32"/>
      <c r="E21" s="34"/>
      <c r="F21" s="32"/>
      <c r="G21" s="32"/>
    </row>
    <row r="22" spans="1:7">
      <c r="A22" s="31"/>
      <c r="B22" s="32"/>
      <c r="C22" s="33"/>
      <c r="D22" s="32"/>
      <c r="E22" s="34"/>
      <c r="F22" s="32"/>
      <c r="G22" s="32"/>
    </row>
    <row r="23" spans="1:7">
      <c r="A23" s="31"/>
      <c r="B23" s="32"/>
      <c r="C23" s="33"/>
      <c r="D23" s="32"/>
      <c r="E23" s="35"/>
      <c r="G23" s="32"/>
    </row>
    <row r="24" spans="1:7">
      <c r="A24" s="36" t="s">
        <v>52</v>
      </c>
      <c r="B24" s="32"/>
      <c r="C24" s="38" t="s">
        <v>165</v>
      </c>
      <c r="D24" s="32"/>
      <c r="E24" s="33"/>
      <c r="F24" s="32"/>
      <c r="G24" s="32"/>
    </row>
    <row r="25" spans="1:7">
      <c r="A25" s="36"/>
      <c r="B25" s="32"/>
      <c r="C25" s="38" t="s">
        <v>426</v>
      </c>
      <c r="D25" s="32"/>
      <c r="E25" s="32"/>
      <c r="F25" s="32"/>
      <c r="G25" s="32"/>
    </row>
    <row r="26" spans="1:7">
      <c r="A26" s="36"/>
      <c r="B26" s="32"/>
      <c r="C26" t="s">
        <v>60</v>
      </c>
      <c r="D26" s="32"/>
      <c r="E26" s="32"/>
      <c r="F26" s="32"/>
      <c r="G26" s="32"/>
    </row>
    <row r="27" spans="1:7">
      <c r="A27" s="36"/>
      <c r="B27" s="32"/>
      <c r="C27" s="38"/>
      <c r="D27" s="32"/>
      <c r="E27" s="32"/>
      <c r="F27" s="32"/>
      <c r="G27" s="32"/>
    </row>
    <row r="28" spans="1:7">
      <c r="A28" s="36"/>
      <c r="B28" s="32"/>
      <c r="C28" s="38"/>
      <c r="D28" s="32"/>
      <c r="E28" s="32"/>
      <c r="F28" s="32"/>
    </row>
    <row r="29" spans="1:7">
      <c r="A29" s="36" t="s">
        <v>53</v>
      </c>
      <c r="B29" s="32"/>
      <c r="C29" s="38" t="s">
        <v>250</v>
      </c>
      <c r="D29" s="32"/>
      <c r="E29" s="33"/>
      <c r="F29" s="32"/>
    </row>
    <row r="30" spans="1:7">
      <c r="A30" s="36"/>
      <c r="B30" s="32"/>
      <c r="C30" s="38"/>
      <c r="D30" s="32"/>
      <c r="E30" s="32"/>
      <c r="F30" s="32"/>
    </row>
    <row r="31" spans="1:7">
      <c r="A31" s="36"/>
      <c r="B31" s="32"/>
      <c r="C31" s="38"/>
      <c r="D31" s="32"/>
      <c r="E31" s="34"/>
      <c r="F31" s="32"/>
      <c r="G31" s="32"/>
    </row>
    <row r="32" spans="1:7">
      <c r="A32" s="36" t="s">
        <v>54</v>
      </c>
      <c r="B32" s="32"/>
      <c r="C32" s="38" t="s">
        <v>412</v>
      </c>
      <c r="D32" s="32"/>
      <c r="E32" s="34"/>
      <c r="F32" s="32"/>
      <c r="G32" s="32"/>
    </row>
    <row r="33" spans="1:7">
      <c r="A33" s="36"/>
      <c r="B33" s="32"/>
      <c r="C33" s="38" t="s">
        <v>413</v>
      </c>
      <c r="D33" s="32"/>
      <c r="E33" s="34"/>
      <c r="F33" s="32"/>
      <c r="G33" s="32"/>
    </row>
    <row r="34" spans="1:7">
      <c r="A34" s="36"/>
      <c r="B34" s="32"/>
      <c r="C34" s="70" t="s">
        <v>427</v>
      </c>
      <c r="D34" s="32"/>
      <c r="E34" s="34"/>
      <c r="F34" s="32"/>
      <c r="G34" s="32"/>
    </row>
    <row r="35" spans="1:7">
      <c r="A35" s="36" t="s">
        <v>55</v>
      </c>
      <c r="B35" s="32"/>
      <c r="C35" s="37" t="s">
        <v>197</v>
      </c>
      <c r="D35" s="32"/>
      <c r="E35" s="34"/>
      <c r="F35" s="32"/>
      <c r="G35" s="32"/>
    </row>
    <row r="36" spans="1:7">
      <c r="A36" s="36"/>
      <c r="B36" s="32"/>
      <c r="C36" s="38"/>
      <c r="D36" s="32"/>
      <c r="E36" s="34"/>
      <c r="F36" s="32"/>
      <c r="G36" s="32"/>
    </row>
    <row r="37" spans="1:7">
      <c r="A37" s="36"/>
      <c r="B37" s="32"/>
      <c r="C37" s="37"/>
      <c r="D37" s="32"/>
      <c r="E37" s="34"/>
      <c r="F37" s="32"/>
    </row>
    <row r="38" spans="1:7">
      <c r="A38" s="36" t="s">
        <v>56</v>
      </c>
      <c r="B38" s="32"/>
      <c r="C38" s="38"/>
      <c r="D38" s="32"/>
      <c r="E38" s="32"/>
      <c r="F38" s="32"/>
    </row>
    <row r="39" spans="1:7">
      <c r="A39" s="36"/>
      <c r="B39" s="32"/>
      <c r="C39" s="38"/>
      <c r="D39" s="32"/>
      <c r="E39" s="32"/>
      <c r="F39" s="32"/>
    </row>
    <row r="40" spans="1:7">
      <c r="A40" s="36"/>
      <c r="B40" s="32"/>
      <c r="C40" s="36"/>
      <c r="D40" s="32"/>
      <c r="E40" s="34"/>
      <c r="F40" s="32"/>
      <c r="G40" s="32"/>
    </row>
    <row r="41" spans="1:7">
      <c r="A41" s="36" t="s">
        <v>57</v>
      </c>
      <c r="B41" s="32"/>
      <c r="C41" s="38" t="s">
        <v>257</v>
      </c>
      <c r="D41" s="32"/>
      <c r="E41" s="34"/>
      <c r="F41" s="32"/>
      <c r="G41" s="32"/>
    </row>
    <row r="42" spans="1:7">
      <c r="A42" s="36"/>
      <c r="B42" s="32"/>
      <c r="C42" s="38"/>
      <c r="D42" s="32"/>
      <c r="E42" s="34"/>
      <c r="F42" s="32"/>
      <c r="G42" s="32"/>
    </row>
    <row r="43" spans="1:7">
      <c r="A43" s="36"/>
      <c r="B43" s="32"/>
      <c r="C43" s="37"/>
      <c r="D43" s="32"/>
      <c r="E43" s="34"/>
      <c r="F43" s="32"/>
      <c r="G43" s="32"/>
    </row>
    <row r="44" spans="1:7">
      <c r="A44" s="36" t="s">
        <v>251</v>
      </c>
      <c r="B44" s="32"/>
      <c r="C44" s="38" t="s">
        <v>252</v>
      </c>
      <c r="D44" s="32"/>
      <c r="E44" s="33"/>
      <c r="F44" s="32"/>
      <c r="G44" s="32"/>
    </row>
    <row r="45" spans="1:7">
      <c r="A45" s="36" t="s">
        <v>58</v>
      </c>
      <c r="B45" s="32"/>
      <c r="C45" s="38" t="s">
        <v>252</v>
      </c>
      <c r="D45" s="32"/>
      <c r="E45" s="33"/>
      <c r="F45" s="32"/>
      <c r="G45" s="32"/>
    </row>
    <row r="46" spans="1:7">
      <c r="A46" s="36"/>
      <c r="B46" s="32"/>
      <c r="C46" s="37"/>
      <c r="D46" s="32"/>
      <c r="E46" s="34"/>
      <c r="F46" s="32"/>
      <c r="G46" s="32"/>
    </row>
    <row r="47" spans="1:7">
      <c r="A47" s="36" t="s">
        <v>59</v>
      </c>
      <c r="B47" s="36"/>
      <c r="C47" s="38" t="s">
        <v>243</v>
      </c>
      <c r="D47" s="36"/>
      <c r="E47" s="34"/>
      <c r="F47" s="32"/>
      <c r="G47" s="32"/>
    </row>
    <row r="48" spans="1:7">
      <c r="A48" s="36"/>
    </row>
    <row r="53" spans="1:8">
      <c r="A53" s="222"/>
      <c r="B53" s="222"/>
      <c r="C53" s="222"/>
      <c r="D53" s="222"/>
      <c r="E53" s="222"/>
      <c r="F53" s="222"/>
      <c r="G53" s="222"/>
      <c r="H53" s="222"/>
    </row>
  </sheetData>
  <pageMargins left="0.70866141732283461" right="0.70866141732283461" top="0.74803149606299213" bottom="0.74803149606299213" header="0.31496062992125984" footer="0.31496062992125984"/>
  <pageSetup paperSize="9" scale="94" fitToHeight="0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9CF2D-2F5A-48D5-A870-2FD7995D2421}">
  <dimension ref="A2:L293"/>
  <sheetViews>
    <sheetView topLeftCell="A256" zoomScale="90" zoomScaleNormal="90" workbookViewId="0">
      <selection activeCell="E59" sqref="E59"/>
    </sheetView>
  </sheetViews>
  <sheetFormatPr defaultColWidth="9.08984375" defaultRowHeight="18.5"/>
  <cols>
    <col min="1" max="1" width="10.36328125" style="7" customWidth="1"/>
    <col min="2" max="2" width="6.36328125" style="1" customWidth="1"/>
    <col min="3" max="3" width="7.453125" style="1" customWidth="1"/>
    <col min="4" max="4" width="64.36328125" style="3" customWidth="1"/>
    <col min="5" max="5" width="11.6328125" style="2" customWidth="1"/>
    <col min="6" max="6" width="9.08984375" style="2"/>
    <col min="7" max="7" width="20.54296875" style="112" customWidth="1"/>
    <col min="8" max="8" width="19.36328125" style="108" customWidth="1"/>
    <col min="9" max="9" width="26.54296875" style="2" customWidth="1"/>
    <col min="10" max="10" width="9.08984375" style="1"/>
    <col min="11" max="16384" width="9.08984375" style="2"/>
  </cols>
  <sheetData>
    <row r="2" spans="1:12" ht="21">
      <c r="A2" s="221"/>
      <c r="B2" s="14"/>
      <c r="C2" s="14"/>
      <c r="D2" s="14" t="s">
        <v>33</v>
      </c>
      <c r="E2" s="15"/>
      <c r="F2" s="81"/>
      <c r="G2" s="144"/>
      <c r="H2" s="203"/>
      <c r="J2" s="2"/>
      <c r="K2" s="1"/>
      <c r="L2" s="3"/>
    </row>
    <row r="3" spans="1:12">
      <c r="A3" s="44" t="s">
        <v>290</v>
      </c>
      <c r="B3" s="13"/>
      <c r="C3" s="13"/>
      <c r="D3" s="13" t="s">
        <v>408</v>
      </c>
      <c r="E3" s="44"/>
      <c r="F3" s="82"/>
      <c r="G3" s="145"/>
      <c r="H3" s="106"/>
      <c r="J3" s="2"/>
      <c r="K3" s="1"/>
      <c r="L3" s="3"/>
    </row>
    <row r="4" spans="1:12" ht="6.75" customHeight="1">
      <c r="A4" s="5"/>
      <c r="B4" s="5"/>
      <c r="C4" s="5"/>
      <c r="D4" s="5"/>
      <c r="E4" s="5"/>
      <c r="F4" s="5"/>
      <c r="G4" s="108"/>
    </row>
    <row r="5" spans="1:12" s="4" customFormat="1">
      <c r="A5" s="6" t="s">
        <v>6</v>
      </c>
      <c r="B5" s="6" t="s">
        <v>0</v>
      </c>
      <c r="C5" s="6" t="s">
        <v>1</v>
      </c>
      <c r="D5" s="6" t="s">
        <v>2</v>
      </c>
      <c r="E5" s="6" t="s">
        <v>16</v>
      </c>
      <c r="F5" s="6" t="s">
        <v>3</v>
      </c>
      <c r="G5" s="109" t="s">
        <v>4</v>
      </c>
      <c r="H5" s="107" t="s">
        <v>5</v>
      </c>
      <c r="J5" s="7"/>
    </row>
    <row r="6" spans="1:12">
      <c r="B6" s="7"/>
      <c r="C6" s="7"/>
      <c r="D6" s="7"/>
      <c r="E6" s="7"/>
      <c r="F6" s="7"/>
      <c r="G6" s="110"/>
    </row>
    <row r="7" spans="1:12" s="273" customFormat="1">
      <c r="A7" s="283"/>
      <c r="B7" s="283">
        <v>1</v>
      </c>
      <c r="C7" s="264" t="s">
        <v>39</v>
      </c>
      <c r="D7" s="266" t="s">
        <v>597</v>
      </c>
      <c r="G7" s="274"/>
      <c r="H7" s="269"/>
      <c r="J7" s="264"/>
    </row>
    <row r="8" spans="1:12" s="270" customFormat="1" ht="18">
      <c r="A8" s="280"/>
      <c r="B8" s="280"/>
      <c r="C8" s="281"/>
      <c r="D8" s="270" t="s">
        <v>596</v>
      </c>
      <c r="H8" s="306"/>
    </row>
    <row r="9" spans="1:12" s="270" customFormat="1" ht="18">
      <c r="A9" s="280"/>
      <c r="B9" s="280"/>
      <c r="C9" s="281"/>
      <c r="D9" s="270" t="s">
        <v>598</v>
      </c>
      <c r="H9" s="306"/>
    </row>
    <row r="10" spans="1:12" s="270" customFormat="1" ht="18">
      <c r="A10" s="280"/>
      <c r="B10" s="280"/>
      <c r="C10" s="281"/>
      <c r="D10" s="270" t="s">
        <v>599</v>
      </c>
      <c r="H10" s="306"/>
    </row>
    <row r="11" spans="1:12" s="264" customFormat="1">
      <c r="A11" s="283"/>
      <c r="B11" s="283"/>
      <c r="D11" s="275" t="s">
        <v>142</v>
      </c>
      <c r="E11" s="264" t="s">
        <v>143</v>
      </c>
      <c r="F11" s="264">
        <v>2</v>
      </c>
      <c r="G11" s="274"/>
      <c r="H11" s="269">
        <f>G11*F11</f>
        <v>0</v>
      </c>
    </row>
    <row r="12" spans="1:12" s="259" customFormat="1" ht="18">
      <c r="A12" s="280"/>
      <c r="B12" s="280"/>
      <c r="C12" s="281"/>
      <c r="D12" s="456"/>
      <c r="E12" s="519"/>
      <c r="F12" s="519"/>
      <c r="H12" s="282"/>
    </row>
    <row r="13" spans="1:12" s="248" customFormat="1">
      <c r="A13" s="283"/>
      <c r="B13" s="283">
        <v>2</v>
      </c>
      <c r="C13" s="264" t="s">
        <v>24</v>
      </c>
      <c r="D13" s="275" t="s">
        <v>608</v>
      </c>
      <c r="E13" s="249"/>
      <c r="F13" s="249"/>
      <c r="G13" s="255"/>
      <c r="H13" s="256"/>
      <c r="J13" s="249"/>
    </row>
    <row r="14" spans="1:12" s="252" customFormat="1">
      <c r="A14" s="283"/>
      <c r="B14" s="283"/>
      <c r="C14" s="264"/>
      <c r="D14" s="284" t="s">
        <v>468</v>
      </c>
      <c r="E14" s="253"/>
      <c r="F14" s="253"/>
      <c r="G14" s="260"/>
      <c r="H14" s="261"/>
      <c r="J14" s="253"/>
    </row>
    <row r="15" spans="1:12" s="252" customFormat="1">
      <c r="A15" s="283"/>
      <c r="B15" s="283"/>
      <c r="C15" s="264"/>
      <c r="D15" s="284" t="s">
        <v>607</v>
      </c>
      <c r="E15" s="253"/>
      <c r="F15" s="253"/>
      <c r="G15" s="260"/>
      <c r="H15" s="261"/>
      <c r="J15" s="253"/>
    </row>
    <row r="16" spans="1:12" s="252" customFormat="1">
      <c r="A16" s="283"/>
      <c r="B16" s="283"/>
      <c r="C16" s="264"/>
      <c r="D16" s="284" t="s">
        <v>609</v>
      </c>
      <c r="E16" s="253"/>
      <c r="F16" s="253"/>
      <c r="G16" s="260"/>
      <c r="H16" s="261"/>
      <c r="J16" s="253"/>
    </row>
    <row r="17" spans="1:10" s="249" customFormat="1">
      <c r="A17" s="283"/>
      <c r="B17" s="283"/>
      <c r="C17" s="264"/>
      <c r="D17" s="275" t="s">
        <v>142</v>
      </c>
      <c r="E17" s="249" t="s">
        <v>143</v>
      </c>
      <c r="F17" s="249">
        <v>6</v>
      </c>
      <c r="G17" s="255"/>
      <c r="H17" s="256">
        <f>G17*F17</f>
        <v>0</v>
      </c>
    </row>
    <row r="18" spans="1:10" s="259" customFormat="1" ht="18">
      <c r="A18" s="280"/>
      <c r="B18" s="280"/>
      <c r="C18" s="281"/>
      <c r="D18" s="281"/>
      <c r="E18" s="519"/>
      <c r="F18" s="519"/>
      <c r="H18" s="282"/>
    </row>
    <row r="19" spans="1:10" s="248" customFormat="1">
      <c r="A19" s="283"/>
      <c r="B19" s="283">
        <v>3</v>
      </c>
      <c r="C19" s="264" t="s">
        <v>30</v>
      </c>
      <c r="D19" s="275" t="s">
        <v>610</v>
      </c>
      <c r="E19" s="249"/>
      <c r="F19" s="249"/>
      <c r="G19" s="255"/>
      <c r="H19" s="256"/>
      <c r="J19" s="249"/>
    </row>
    <row r="20" spans="1:10" s="252" customFormat="1">
      <c r="A20" s="283"/>
      <c r="B20" s="283"/>
      <c r="C20" s="264"/>
      <c r="D20" s="284" t="s">
        <v>468</v>
      </c>
      <c r="E20" s="253"/>
      <c r="F20" s="253"/>
      <c r="G20" s="260"/>
      <c r="H20" s="261"/>
      <c r="J20" s="253"/>
    </row>
    <row r="21" spans="1:10" s="252" customFormat="1">
      <c r="A21" s="283"/>
      <c r="B21" s="283"/>
      <c r="C21" s="264"/>
      <c r="D21" s="284" t="s">
        <v>607</v>
      </c>
      <c r="E21" s="253"/>
      <c r="F21" s="253"/>
      <c r="G21" s="260"/>
      <c r="H21" s="261"/>
      <c r="J21" s="253"/>
    </row>
    <row r="22" spans="1:10" s="252" customFormat="1">
      <c r="A22" s="283"/>
      <c r="B22" s="283"/>
      <c r="C22" s="264"/>
      <c r="D22" s="284" t="s">
        <v>611</v>
      </c>
      <c r="E22" s="253"/>
      <c r="F22" s="253"/>
      <c r="G22" s="260"/>
      <c r="H22" s="261"/>
      <c r="J22" s="253"/>
    </row>
    <row r="23" spans="1:10" s="249" customFormat="1">
      <c r="A23" s="283"/>
      <c r="B23" s="283"/>
      <c r="C23" s="264"/>
      <c r="D23" s="275" t="s">
        <v>142</v>
      </c>
      <c r="E23" s="249" t="s">
        <v>143</v>
      </c>
      <c r="F23" s="249">
        <v>1</v>
      </c>
      <c r="G23" s="255"/>
      <c r="H23" s="256">
        <f>G23*F23</f>
        <v>0</v>
      </c>
    </row>
    <row r="24" spans="1:10" s="259" customFormat="1" ht="18">
      <c r="A24" s="280"/>
      <c r="B24" s="280"/>
      <c r="C24" s="281"/>
      <c r="D24" s="281"/>
      <c r="E24" s="519"/>
      <c r="F24" s="519"/>
      <c r="H24" s="282"/>
    </row>
    <row r="25" spans="1:10" s="273" customFormat="1" ht="73.5" customHeight="1">
      <c r="A25" s="283"/>
      <c r="B25" s="283">
        <v>4</v>
      </c>
      <c r="C25" s="264" t="s">
        <v>34</v>
      </c>
      <c r="D25" s="275" t="s">
        <v>461</v>
      </c>
      <c r="E25" s="264"/>
      <c r="F25" s="264"/>
      <c r="G25" s="274"/>
      <c r="H25" s="269"/>
      <c r="J25" s="264"/>
    </row>
    <row r="26" spans="1:10" s="252" customFormat="1">
      <c r="A26" s="283"/>
      <c r="B26" s="283"/>
      <c r="C26" s="264"/>
      <c r="D26" s="284" t="s">
        <v>468</v>
      </c>
      <c r="E26" s="253"/>
      <c r="F26" s="253"/>
      <c r="G26" s="260"/>
      <c r="H26" s="261"/>
      <c r="J26" s="253"/>
    </row>
    <row r="27" spans="1:10" s="249" customFormat="1">
      <c r="A27" s="283"/>
      <c r="B27" s="283"/>
      <c r="C27" s="264"/>
      <c r="D27" s="275" t="s">
        <v>142</v>
      </c>
      <c r="E27" s="249" t="s">
        <v>143</v>
      </c>
      <c r="F27" s="249">
        <f>10+3+8+7+12</f>
        <v>40</v>
      </c>
      <c r="G27" s="255"/>
      <c r="H27" s="256">
        <f>G27*F27</f>
        <v>0</v>
      </c>
    </row>
    <row r="28" spans="1:10" s="273" customFormat="1">
      <c r="A28" s="283"/>
      <c r="B28" s="283"/>
      <c r="C28" s="264"/>
      <c r="D28" s="270" t="s">
        <v>462</v>
      </c>
      <c r="E28" s="264"/>
      <c r="F28" s="264"/>
      <c r="G28" s="274"/>
      <c r="H28" s="269"/>
      <c r="J28" s="264"/>
    </row>
    <row r="29" spans="1:10" s="273" customFormat="1">
      <c r="A29" s="283"/>
      <c r="B29" s="283"/>
      <c r="C29" s="264"/>
      <c r="D29" s="270"/>
      <c r="E29" s="264"/>
      <c r="F29" s="264"/>
      <c r="G29" s="274"/>
      <c r="H29" s="269"/>
      <c r="J29" s="264"/>
    </row>
    <row r="30" spans="1:10" s="270" customFormat="1">
      <c r="A30" s="283"/>
      <c r="B30" s="283">
        <v>5</v>
      </c>
      <c r="C30" s="265" t="s">
        <v>274</v>
      </c>
      <c r="D30" s="285" t="s">
        <v>282</v>
      </c>
      <c r="E30" s="265"/>
      <c r="F30" s="265"/>
      <c r="G30" s="268"/>
      <c r="H30" s="269"/>
    </row>
    <row r="31" spans="1:10" s="40" customFormat="1">
      <c r="A31" s="51"/>
      <c r="B31" s="51"/>
      <c r="C31" s="71"/>
      <c r="D31" s="66" t="s">
        <v>283</v>
      </c>
      <c r="E31" s="71"/>
      <c r="F31" s="71"/>
      <c r="G31" s="271"/>
      <c r="H31" s="111"/>
    </row>
    <row r="32" spans="1:10" s="40" customFormat="1">
      <c r="A32" s="51"/>
      <c r="B32" s="51"/>
      <c r="C32" s="71"/>
      <c r="D32" s="25" t="s">
        <v>451</v>
      </c>
      <c r="E32" s="71"/>
      <c r="F32" s="71"/>
      <c r="G32" s="271"/>
      <c r="H32" s="111"/>
    </row>
    <row r="33" spans="1:10" s="40" customFormat="1">
      <c r="A33" s="51"/>
      <c r="B33" s="51"/>
      <c r="C33" s="71"/>
      <c r="D33" s="25" t="s">
        <v>284</v>
      </c>
      <c r="E33" s="71"/>
      <c r="F33" s="71"/>
      <c r="G33" s="271"/>
      <c r="H33" s="111"/>
    </row>
    <row r="34" spans="1:10" s="249" customFormat="1">
      <c r="A34" s="279"/>
      <c r="B34" s="279"/>
      <c r="C34" s="253"/>
      <c r="D34" s="254" t="s">
        <v>142</v>
      </c>
      <c r="E34" s="249" t="s">
        <v>143</v>
      </c>
      <c r="F34" s="249">
        <v>1</v>
      </c>
      <c r="G34" s="255"/>
      <c r="H34" s="256">
        <f>G34*F34</f>
        <v>0</v>
      </c>
    </row>
    <row r="35" spans="1:10" s="40" customFormat="1">
      <c r="A35" s="51"/>
      <c r="B35" s="51"/>
      <c r="C35" s="71"/>
      <c r="D35" s="40" t="s">
        <v>452</v>
      </c>
      <c r="E35" s="71"/>
      <c r="F35" s="71"/>
      <c r="G35" s="271"/>
      <c r="H35" s="111"/>
    </row>
    <row r="36" spans="1:10" s="259" customFormat="1" ht="18">
      <c r="A36" s="286"/>
      <c r="B36" s="286"/>
      <c r="E36" s="519"/>
      <c r="F36" s="519"/>
      <c r="H36" s="282"/>
    </row>
    <row r="37" spans="1:10" s="248" customFormat="1">
      <c r="A37" s="279"/>
      <c r="B37" s="279">
        <v>6</v>
      </c>
      <c r="C37" s="249" t="s">
        <v>28</v>
      </c>
      <c r="D37" s="257" t="s">
        <v>42</v>
      </c>
      <c r="E37" s="249"/>
      <c r="F37" s="249"/>
      <c r="G37" s="255"/>
      <c r="H37" s="256"/>
      <c r="J37" s="249"/>
    </row>
    <row r="38" spans="1:10" s="248" customFormat="1" ht="29">
      <c r="A38" s="279"/>
      <c r="B38" s="279"/>
      <c r="C38" s="249"/>
      <c r="D38" s="257" t="s">
        <v>600</v>
      </c>
      <c r="E38" s="249"/>
      <c r="F38" s="249"/>
      <c r="G38" s="255"/>
      <c r="H38" s="256"/>
      <c r="J38" s="249"/>
    </row>
    <row r="39" spans="1:10" s="249" customFormat="1">
      <c r="A39" s="279"/>
      <c r="B39" s="279"/>
      <c r="C39" s="253"/>
      <c r="D39" s="254" t="s">
        <v>142</v>
      </c>
      <c r="E39" s="249" t="s">
        <v>143</v>
      </c>
      <c r="F39" s="249">
        <v>1</v>
      </c>
      <c r="G39" s="255"/>
      <c r="H39" s="256">
        <f>G39*F39</f>
        <v>0</v>
      </c>
    </row>
    <row r="40" spans="1:10" s="259" customFormat="1" ht="18">
      <c r="A40" s="286"/>
      <c r="B40" s="286"/>
      <c r="E40" s="519"/>
      <c r="F40" s="519"/>
      <c r="H40" s="282"/>
    </row>
    <row r="41" spans="1:10" s="259" customFormat="1">
      <c r="A41" s="279"/>
      <c r="B41" s="279">
        <v>7</v>
      </c>
      <c r="C41" s="265" t="s">
        <v>225</v>
      </c>
      <c r="D41" s="284" t="s">
        <v>469</v>
      </c>
      <c r="E41" s="251"/>
      <c r="F41" s="251"/>
      <c r="G41" s="258"/>
      <c r="H41" s="256"/>
    </row>
    <row r="42" spans="1:10" s="249" customFormat="1">
      <c r="A42" s="279"/>
      <c r="B42" s="279"/>
      <c r="C42" s="264"/>
      <c r="D42" s="275" t="s">
        <v>142</v>
      </c>
      <c r="E42" s="249" t="s">
        <v>143</v>
      </c>
      <c r="F42" s="249">
        <v>20</v>
      </c>
      <c r="G42" s="255"/>
      <c r="H42" s="256">
        <f>G42*F42</f>
        <v>0</v>
      </c>
    </row>
    <row r="43" spans="1:10" s="259" customFormat="1">
      <c r="A43" s="279"/>
      <c r="B43" s="279"/>
      <c r="C43" s="265"/>
      <c r="D43" s="284" t="s">
        <v>470</v>
      </c>
      <c r="E43" s="251"/>
      <c r="F43" s="251"/>
      <c r="G43" s="258"/>
      <c r="H43" s="256"/>
    </row>
    <row r="44" spans="1:10" s="259" customFormat="1" ht="18">
      <c r="A44" s="286"/>
      <c r="B44" s="286"/>
      <c r="C44" s="281"/>
      <c r="D44" s="281"/>
      <c r="E44" s="519"/>
      <c r="F44" s="519"/>
      <c r="H44" s="282"/>
    </row>
    <row r="45" spans="1:10" s="252" customFormat="1" ht="43.5">
      <c r="A45" s="287"/>
      <c r="B45" s="283">
        <v>8</v>
      </c>
      <c r="C45" s="264" t="s">
        <v>29</v>
      </c>
      <c r="D45" s="266" t="s">
        <v>471</v>
      </c>
      <c r="E45" s="253"/>
      <c r="F45" s="253"/>
      <c r="G45" s="260"/>
      <c r="H45" s="261"/>
      <c r="J45" s="253"/>
    </row>
    <row r="46" spans="1:10" s="252" customFormat="1" ht="8" customHeight="1">
      <c r="A46" s="287"/>
      <c r="B46" s="287"/>
      <c r="C46" s="264"/>
      <c r="D46" s="266"/>
      <c r="E46" s="253"/>
      <c r="F46" s="253"/>
      <c r="G46" s="260"/>
      <c r="H46" s="261"/>
      <c r="J46" s="253"/>
    </row>
    <row r="47" spans="1:10" s="249" customFormat="1">
      <c r="A47" s="279"/>
      <c r="B47" s="279"/>
      <c r="C47" s="264"/>
      <c r="D47" s="275" t="s">
        <v>142</v>
      </c>
      <c r="E47" s="249" t="s">
        <v>143</v>
      </c>
      <c r="F47" s="249">
        <v>1</v>
      </c>
      <c r="G47" s="255"/>
      <c r="H47" s="256">
        <f>G47*F47</f>
        <v>0</v>
      </c>
    </row>
    <row r="48" spans="1:10" s="252" customFormat="1">
      <c r="A48" s="287"/>
      <c r="B48" s="287"/>
      <c r="C48" s="264"/>
      <c r="D48" s="275" t="s">
        <v>601</v>
      </c>
      <c r="E48" s="253"/>
      <c r="F48" s="253"/>
      <c r="G48" s="260"/>
      <c r="H48" s="261"/>
      <c r="J48" s="253"/>
    </row>
    <row r="49" spans="1:10" s="259" customFormat="1" ht="18">
      <c r="A49" s="286"/>
      <c r="B49" s="286"/>
      <c r="C49" s="281"/>
      <c r="D49" s="281"/>
      <c r="E49" s="519"/>
      <c r="F49" s="519"/>
      <c r="H49" s="282"/>
    </row>
    <row r="50" spans="1:10" s="259" customFormat="1" ht="18">
      <c r="A50" s="286"/>
      <c r="B50" s="286"/>
      <c r="C50" s="281"/>
      <c r="D50" s="281"/>
      <c r="E50" s="519"/>
      <c r="F50" s="519"/>
      <c r="H50" s="282"/>
    </row>
    <row r="51" spans="1:10" s="248" customFormat="1" ht="52">
      <c r="A51" s="279"/>
      <c r="B51" s="279">
        <v>10</v>
      </c>
      <c r="C51" s="264" t="s">
        <v>26</v>
      </c>
      <c r="D51" s="284" t="s">
        <v>472</v>
      </c>
      <c r="E51" s="249"/>
      <c r="F51" s="249"/>
      <c r="G51" s="255"/>
      <c r="H51" s="256"/>
      <c r="J51" s="249"/>
    </row>
    <row r="52" spans="1:10" s="249" customFormat="1">
      <c r="A52" s="279"/>
      <c r="B52" s="279"/>
      <c r="C52" s="264"/>
      <c r="D52" s="275" t="s">
        <v>142</v>
      </c>
      <c r="E52" s="249" t="s">
        <v>143</v>
      </c>
      <c r="F52" s="249">
        <v>1</v>
      </c>
      <c r="G52" s="255"/>
      <c r="H52" s="256">
        <f>G52*F52</f>
        <v>0</v>
      </c>
    </row>
    <row r="53" spans="1:10">
      <c r="A53" s="5"/>
      <c r="B53" s="5"/>
      <c r="C53" s="24"/>
      <c r="D53" s="40" t="s">
        <v>473</v>
      </c>
      <c r="E53" s="1"/>
      <c r="F53" s="1"/>
    </row>
    <row r="54" spans="1:10" s="259" customFormat="1" ht="18">
      <c r="A54" s="286"/>
      <c r="B54" s="286"/>
      <c r="C54" s="281"/>
      <c r="D54" s="281"/>
      <c r="E54" s="519"/>
      <c r="F54" s="519"/>
      <c r="H54" s="282"/>
    </row>
    <row r="55" spans="1:10" s="248" customFormat="1" ht="29">
      <c r="A55" s="279"/>
      <c r="B55" s="279">
        <v>11</v>
      </c>
      <c r="C55" s="249" t="s">
        <v>228</v>
      </c>
      <c r="D55" s="257" t="s">
        <v>40</v>
      </c>
      <c r="E55" s="249"/>
      <c r="F55" s="249"/>
      <c r="G55" s="255"/>
      <c r="H55" s="256"/>
      <c r="J55" s="249"/>
    </row>
    <row r="56" spans="1:10" s="248" customFormat="1" ht="43.5">
      <c r="A56" s="279"/>
      <c r="B56" s="279"/>
      <c r="C56" s="249"/>
      <c r="D56" s="257" t="s">
        <v>612</v>
      </c>
      <c r="E56" s="249"/>
      <c r="F56" s="249"/>
      <c r="G56" s="255"/>
      <c r="H56" s="256"/>
      <c r="J56" s="249"/>
    </row>
    <row r="57" spans="1:10" s="249" customFormat="1">
      <c r="A57" s="279"/>
      <c r="B57" s="279"/>
      <c r="C57" s="253"/>
      <c r="D57" s="254" t="s">
        <v>142</v>
      </c>
      <c r="E57" s="249" t="s">
        <v>143</v>
      </c>
      <c r="F57" s="249">
        <v>2</v>
      </c>
      <c r="G57" s="255"/>
      <c r="H57" s="256">
        <f>G57*F57</f>
        <v>0</v>
      </c>
    </row>
    <row r="58" spans="1:10" s="259" customFormat="1" ht="18">
      <c r="A58" s="286"/>
      <c r="B58" s="286"/>
      <c r="E58" s="519"/>
      <c r="F58" s="519"/>
      <c r="H58" s="282"/>
    </row>
    <row r="59" spans="1:10" s="248" customFormat="1" ht="41.5">
      <c r="A59" s="279"/>
      <c r="B59" s="279">
        <v>12</v>
      </c>
      <c r="C59" s="264" t="s">
        <v>18</v>
      </c>
      <c r="D59" s="284" t="s">
        <v>474</v>
      </c>
      <c r="E59" s="249"/>
      <c r="F59" s="249"/>
      <c r="G59" s="255"/>
      <c r="H59" s="256"/>
      <c r="J59" s="249"/>
    </row>
    <row r="60" spans="1:10" s="248" customFormat="1">
      <c r="A60" s="279"/>
      <c r="B60" s="279"/>
      <c r="C60" s="264"/>
      <c r="D60" s="284" t="s">
        <v>475</v>
      </c>
      <c r="E60" s="249"/>
      <c r="F60" s="249"/>
      <c r="G60" s="255"/>
      <c r="H60" s="256"/>
      <c r="J60" s="249"/>
    </row>
    <row r="61" spans="1:10" s="289" customFormat="1">
      <c r="A61" s="279"/>
      <c r="B61" s="279"/>
      <c r="C61" s="264"/>
      <c r="D61" s="288" t="s">
        <v>476</v>
      </c>
      <c r="E61" s="532" t="s">
        <v>295</v>
      </c>
      <c r="F61" s="532">
        <v>1</v>
      </c>
      <c r="G61" s="290"/>
      <c r="H61" s="256">
        <f>G61*F61</f>
        <v>0</v>
      </c>
      <c r="J61" s="249"/>
    </row>
    <row r="62" spans="1:10" s="248" customFormat="1">
      <c r="A62" s="279"/>
      <c r="B62" s="279"/>
      <c r="C62" s="264"/>
      <c r="D62" s="40" t="s">
        <v>477</v>
      </c>
      <c r="E62" s="249"/>
      <c r="F62" s="249"/>
      <c r="G62" s="255"/>
      <c r="H62" s="256"/>
      <c r="J62" s="249"/>
    </row>
    <row r="63" spans="1:10" s="248" customFormat="1" ht="36.65" customHeight="1">
      <c r="A63" s="279"/>
      <c r="B63" s="279"/>
      <c r="C63" s="264"/>
      <c r="D63" s="66" t="s">
        <v>436</v>
      </c>
      <c r="E63" s="249"/>
      <c r="F63" s="249"/>
      <c r="G63" s="255"/>
      <c r="H63" s="256"/>
      <c r="J63" s="249"/>
    </row>
    <row r="64" spans="1:10" s="259" customFormat="1" ht="18">
      <c r="A64" s="286"/>
      <c r="B64" s="286"/>
      <c r="C64" s="281"/>
      <c r="D64" s="281"/>
      <c r="E64" s="519"/>
      <c r="F64" s="519"/>
      <c r="H64" s="282"/>
    </row>
    <row r="65" spans="1:10" s="248" customFormat="1" ht="41.5">
      <c r="A65" s="279"/>
      <c r="B65" s="279">
        <v>13</v>
      </c>
      <c r="C65" s="264" t="s">
        <v>19</v>
      </c>
      <c r="D65" s="284" t="s">
        <v>478</v>
      </c>
      <c r="E65" s="249"/>
      <c r="F65" s="249"/>
      <c r="G65" s="255"/>
      <c r="H65" s="256"/>
      <c r="J65" s="249"/>
    </row>
    <row r="66" spans="1:10" s="289" customFormat="1">
      <c r="A66" s="279"/>
      <c r="B66" s="279"/>
      <c r="C66" s="264"/>
      <c r="D66" s="288" t="s">
        <v>476</v>
      </c>
      <c r="E66" s="532" t="s">
        <v>295</v>
      </c>
      <c r="F66" s="532">
        <v>1</v>
      </c>
      <c r="G66" s="290"/>
      <c r="H66" s="256">
        <f>G66*F66</f>
        <v>0</v>
      </c>
      <c r="J66" s="249"/>
    </row>
    <row r="67" spans="1:10">
      <c r="A67" s="5"/>
      <c r="B67" s="5"/>
      <c r="C67" s="24"/>
      <c r="D67" s="40" t="s">
        <v>479</v>
      </c>
      <c r="E67" s="1"/>
      <c r="F67" s="1"/>
    </row>
    <row r="68" spans="1:10" ht="29">
      <c r="A68" s="5"/>
      <c r="B68" s="5"/>
      <c r="C68" s="24"/>
      <c r="D68" s="66" t="s">
        <v>436</v>
      </c>
      <c r="E68" s="1"/>
      <c r="F68" s="1"/>
    </row>
    <row r="69" spans="1:10">
      <c r="A69" s="5"/>
      <c r="B69" s="5"/>
      <c r="C69" s="24"/>
      <c r="D69" s="66"/>
      <c r="E69" s="1"/>
      <c r="F69" s="1"/>
    </row>
    <row r="70" spans="1:10" s="252" customFormat="1" ht="72.5">
      <c r="A70" s="283"/>
      <c r="B70" s="283">
        <v>14</v>
      </c>
      <c r="C70" s="264" t="s">
        <v>230</v>
      </c>
      <c r="D70" s="266" t="s">
        <v>480</v>
      </c>
      <c r="E70" s="253"/>
      <c r="F70" s="253"/>
      <c r="G70" s="260"/>
      <c r="H70" s="261"/>
      <c r="J70" s="253"/>
    </row>
    <row r="71" spans="1:10" s="249" customFormat="1">
      <c r="A71" s="283"/>
      <c r="B71" s="283"/>
      <c r="C71" s="264"/>
      <c r="D71" s="275" t="s">
        <v>142</v>
      </c>
      <c r="E71" s="249" t="s">
        <v>143</v>
      </c>
      <c r="F71" s="249">
        <v>2</v>
      </c>
      <c r="G71" s="255"/>
      <c r="H71" s="256">
        <f>G71*F71</f>
        <v>0</v>
      </c>
    </row>
    <row r="72" spans="1:10">
      <c r="A72" s="51"/>
      <c r="B72" s="51"/>
      <c r="C72" s="24"/>
      <c r="D72" s="40" t="s">
        <v>481</v>
      </c>
      <c r="E72" s="1"/>
      <c r="F72" s="1"/>
    </row>
    <row r="73" spans="1:10" s="259" customFormat="1" ht="18">
      <c r="A73" s="280"/>
      <c r="B73" s="280"/>
      <c r="C73" s="281"/>
      <c r="D73" s="281"/>
      <c r="E73" s="519"/>
      <c r="F73" s="519"/>
      <c r="H73" s="282"/>
    </row>
    <row r="74" spans="1:10" s="252" customFormat="1" ht="72.5">
      <c r="A74" s="283"/>
      <c r="B74" s="283">
        <v>15</v>
      </c>
      <c r="C74" s="264" t="s">
        <v>229</v>
      </c>
      <c r="D74" s="266" t="s">
        <v>482</v>
      </c>
      <c r="E74" s="253"/>
      <c r="F74" s="253"/>
      <c r="G74" s="260"/>
      <c r="H74" s="261"/>
      <c r="J74" s="253"/>
    </row>
    <row r="75" spans="1:10" s="249" customFormat="1">
      <c r="A75" s="279"/>
      <c r="B75" s="279"/>
      <c r="C75" s="264"/>
      <c r="D75" s="275" t="s">
        <v>142</v>
      </c>
      <c r="E75" s="249" t="s">
        <v>143</v>
      </c>
      <c r="F75" s="532">
        <f>2+4+7+1</f>
        <v>14</v>
      </c>
      <c r="G75" s="290"/>
      <c r="H75" s="256">
        <f>G75*F75</f>
        <v>0</v>
      </c>
    </row>
    <row r="76" spans="1:10" s="23" customFormat="1">
      <c r="A76" s="65"/>
      <c r="B76" s="65"/>
      <c r="C76" s="24"/>
      <c r="D76" s="40" t="s">
        <v>483</v>
      </c>
      <c r="E76" s="11"/>
      <c r="F76" s="11"/>
      <c r="G76" s="130"/>
      <c r="H76" s="228"/>
      <c r="J76" s="11"/>
    </row>
    <row r="77" spans="1:10" s="259" customFormat="1" ht="18">
      <c r="A77" s="286"/>
      <c r="B77" s="286"/>
      <c r="C77" s="281"/>
      <c r="D77" s="281"/>
      <c r="E77" s="519"/>
      <c r="F77" s="519"/>
      <c r="H77" s="282"/>
    </row>
    <row r="78" spans="1:10" s="273" customFormat="1" ht="72.5">
      <c r="A78" s="283"/>
      <c r="B78" s="283">
        <v>16</v>
      </c>
      <c r="C78" s="264" t="s">
        <v>236</v>
      </c>
      <c r="D78" s="275" t="s">
        <v>484</v>
      </c>
      <c r="E78" s="264"/>
      <c r="F78" s="264"/>
      <c r="G78" s="274"/>
      <c r="H78" s="269"/>
      <c r="J78" s="264"/>
    </row>
    <row r="79" spans="1:10" s="249" customFormat="1">
      <c r="A79" s="279"/>
      <c r="B79" s="279"/>
      <c r="C79" s="264"/>
      <c r="D79" s="275" t="s">
        <v>142</v>
      </c>
      <c r="E79" s="249" t="s">
        <v>143</v>
      </c>
      <c r="F79" s="532">
        <v>1</v>
      </c>
      <c r="G79" s="290"/>
      <c r="H79" s="256">
        <f>G79*F79</f>
        <v>0</v>
      </c>
    </row>
    <row r="80" spans="1:10" s="252" customFormat="1">
      <c r="A80" s="287"/>
      <c r="B80" s="287"/>
      <c r="C80" s="264"/>
      <c r="D80" s="40" t="s">
        <v>485</v>
      </c>
      <c r="E80" s="253"/>
      <c r="F80" s="253"/>
      <c r="G80" s="260"/>
      <c r="H80" s="261"/>
      <c r="J80" s="253"/>
    </row>
    <row r="81" spans="1:10" s="23" customFormat="1" ht="29">
      <c r="A81" s="65"/>
      <c r="B81" s="65"/>
      <c r="C81" s="24"/>
      <c r="D81" s="66" t="s">
        <v>436</v>
      </c>
      <c r="E81" s="11"/>
      <c r="F81" s="11"/>
      <c r="G81" s="130"/>
      <c r="H81" s="228"/>
      <c r="J81" s="11"/>
    </row>
    <row r="82" spans="1:10" s="259" customFormat="1" ht="18">
      <c r="A82" s="286"/>
      <c r="B82" s="286"/>
      <c r="C82" s="281"/>
      <c r="D82" s="281"/>
      <c r="E82" s="519"/>
      <c r="F82" s="519"/>
      <c r="H82" s="282"/>
    </row>
    <row r="83" spans="1:10" s="273" customFormat="1">
      <c r="A83" s="283"/>
      <c r="B83" s="283">
        <v>17</v>
      </c>
      <c r="C83" s="264" t="s">
        <v>227</v>
      </c>
      <c r="D83" s="266" t="s">
        <v>486</v>
      </c>
      <c r="E83" s="264"/>
      <c r="F83" s="264"/>
      <c r="G83" s="274"/>
      <c r="H83" s="269"/>
      <c r="J83" s="264"/>
    </row>
    <row r="84" spans="1:10" s="20" customFormat="1" ht="43.5">
      <c r="A84" s="51"/>
      <c r="B84" s="51"/>
      <c r="C84" s="24"/>
      <c r="D84" s="25" t="s">
        <v>487</v>
      </c>
      <c r="E84" s="24"/>
      <c r="F84" s="24"/>
      <c r="G84" s="127"/>
      <c r="H84" s="111"/>
      <c r="J84" s="24"/>
    </row>
    <row r="85" spans="1:10" s="264" customFormat="1">
      <c r="A85" s="283"/>
      <c r="B85" s="283"/>
      <c r="D85" s="275" t="s">
        <v>142</v>
      </c>
      <c r="E85" s="264" t="s">
        <v>143</v>
      </c>
      <c r="F85" s="533">
        <f>2+6+8+4</f>
        <v>20</v>
      </c>
      <c r="G85" s="303"/>
      <c r="H85" s="269">
        <f>G85*F85</f>
        <v>0</v>
      </c>
    </row>
    <row r="86" spans="1:10" s="20" customFormat="1">
      <c r="A86" s="51"/>
      <c r="B86" s="51"/>
      <c r="C86" s="24"/>
      <c r="D86" s="40" t="s">
        <v>488</v>
      </c>
      <c r="E86" s="24"/>
      <c r="F86" s="24"/>
      <c r="G86" s="127"/>
      <c r="H86" s="111"/>
      <c r="J86" s="24"/>
    </row>
    <row r="87" spans="1:10" s="270" customFormat="1" ht="18">
      <c r="A87" s="280"/>
      <c r="B87" s="280"/>
      <c r="C87" s="281"/>
      <c r="D87" s="281"/>
      <c r="E87" s="285"/>
      <c r="F87" s="285"/>
      <c r="H87" s="306"/>
    </row>
    <row r="88" spans="1:10" s="273" customFormat="1" ht="29">
      <c r="A88" s="283"/>
      <c r="B88" s="283">
        <v>18</v>
      </c>
      <c r="C88" s="264" t="s">
        <v>41</v>
      </c>
      <c r="D88" s="266" t="s">
        <v>489</v>
      </c>
      <c r="E88" s="264"/>
      <c r="F88" s="264"/>
      <c r="G88" s="274"/>
      <c r="H88" s="269"/>
      <c r="J88" s="264"/>
    </row>
    <row r="89" spans="1:10" s="23" customFormat="1" ht="29">
      <c r="A89" s="65"/>
      <c r="B89" s="65"/>
      <c r="C89" s="24"/>
      <c r="D89" s="25" t="s">
        <v>490</v>
      </c>
      <c r="E89" s="11"/>
      <c r="F89" s="11"/>
      <c r="G89" s="130"/>
      <c r="H89" s="228"/>
      <c r="J89" s="11"/>
    </row>
    <row r="90" spans="1:10" s="249" customFormat="1">
      <c r="A90" s="279"/>
      <c r="B90" s="279"/>
      <c r="C90" s="264"/>
      <c r="D90" s="275" t="s">
        <v>142</v>
      </c>
      <c r="E90" s="249" t="s">
        <v>143</v>
      </c>
      <c r="F90" s="532">
        <v>1</v>
      </c>
      <c r="G90" s="290"/>
      <c r="H90" s="256">
        <f>G90*F90</f>
        <v>0</v>
      </c>
    </row>
    <row r="91" spans="1:10">
      <c r="A91" s="5"/>
      <c r="B91" s="5"/>
      <c r="C91" s="24"/>
      <c r="D91" s="40" t="s">
        <v>491</v>
      </c>
      <c r="E91" s="1"/>
      <c r="F91" s="1"/>
    </row>
    <row r="92" spans="1:10" s="259" customFormat="1" ht="18">
      <c r="A92" s="286"/>
      <c r="B92" s="286"/>
      <c r="C92" s="281"/>
      <c r="D92" s="281"/>
      <c r="E92" s="519"/>
      <c r="F92" s="519"/>
      <c r="H92" s="282"/>
    </row>
    <row r="93" spans="1:10" s="248" customFormat="1">
      <c r="A93" s="279"/>
      <c r="B93" s="279">
        <v>19</v>
      </c>
      <c r="C93" s="264" t="s">
        <v>237</v>
      </c>
      <c r="D93" s="284" t="s">
        <v>492</v>
      </c>
      <c r="E93" s="249"/>
      <c r="F93" s="249"/>
      <c r="G93" s="255"/>
      <c r="H93" s="256"/>
      <c r="J93" s="249"/>
    </row>
    <row r="94" spans="1:10" s="249" customFormat="1">
      <c r="A94" s="279"/>
      <c r="B94" s="279"/>
      <c r="C94" s="264"/>
      <c r="D94" s="275" t="s">
        <v>142</v>
      </c>
      <c r="E94" s="249" t="s">
        <v>143</v>
      </c>
      <c r="F94" s="532">
        <v>4</v>
      </c>
      <c r="G94" s="290"/>
      <c r="H94" s="256">
        <f>G94*F94</f>
        <v>0</v>
      </c>
    </row>
    <row r="95" spans="1:10" ht="14" customHeight="1">
      <c r="A95" s="5"/>
      <c r="B95" s="5"/>
      <c r="C95" s="24"/>
      <c r="D95" s="40" t="s">
        <v>493</v>
      </c>
      <c r="E95" s="1"/>
      <c r="F95" s="1"/>
    </row>
    <row r="96" spans="1:10" s="259" customFormat="1" ht="18">
      <c r="A96" s="286"/>
      <c r="B96" s="286"/>
      <c r="C96" s="281"/>
      <c r="D96" s="281"/>
      <c r="E96" s="519"/>
      <c r="F96" s="519"/>
      <c r="H96" s="282"/>
    </row>
    <row r="97" spans="1:10" s="270" customFormat="1" ht="50" customHeight="1">
      <c r="A97" s="283"/>
      <c r="B97" s="283">
        <v>20</v>
      </c>
      <c r="C97" s="265" t="s">
        <v>435</v>
      </c>
      <c r="D97" s="266" t="s">
        <v>449</v>
      </c>
      <c r="E97" s="265"/>
      <c r="F97" s="265"/>
      <c r="G97" s="268"/>
      <c r="H97" s="269"/>
    </row>
    <row r="98" spans="1:10" s="249" customFormat="1">
      <c r="A98" s="279"/>
      <c r="B98" s="279"/>
      <c r="C98" s="264"/>
      <c r="D98" s="275" t="s">
        <v>494</v>
      </c>
      <c r="E98" s="249" t="s">
        <v>295</v>
      </c>
      <c r="F98" s="532">
        <v>1</v>
      </c>
      <c r="G98" s="290"/>
      <c r="H98" s="256">
        <f>G98*F98</f>
        <v>0</v>
      </c>
    </row>
    <row r="99" spans="1:10" s="270" customFormat="1" ht="22.5" customHeight="1">
      <c r="A99" s="283"/>
      <c r="B99" s="283"/>
      <c r="C99" s="265"/>
      <c r="D99" s="40" t="s">
        <v>450</v>
      </c>
      <c r="E99" s="265"/>
      <c r="F99" s="265"/>
      <c r="G99" s="268"/>
      <c r="H99" s="269"/>
    </row>
    <row r="100" spans="1:10" s="259" customFormat="1" ht="18">
      <c r="A100" s="286"/>
      <c r="B100" s="286"/>
      <c r="C100" s="281"/>
      <c r="D100" s="281"/>
      <c r="E100" s="519"/>
      <c r="F100" s="519"/>
      <c r="H100" s="282"/>
    </row>
    <row r="101" spans="1:10" s="273" customFormat="1" ht="87">
      <c r="A101" s="283"/>
      <c r="B101" s="283">
        <v>21</v>
      </c>
      <c r="C101" s="264" t="s">
        <v>440</v>
      </c>
      <c r="D101" s="266" t="s">
        <v>458</v>
      </c>
      <c r="E101" s="264"/>
      <c r="F101" s="264"/>
      <c r="G101" s="274"/>
      <c r="H101" s="269"/>
      <c r="J101" s="264"/>
    </row>
    <row r="102" spans="1:10" s="249" customFormat="1">
      <c r="A102" s="279"/>
      <c r="B102" s="279"/>
      <c r="C102" s="264"/>
      <c r="D102" s="275" t="s">
        <v>494</v>
      </c>
      <c r="E102" s="249" t="s">
        <v>295</v>
      </c>
      <c r="F102" s="532">
        <v>1</v>
      </c>
      <c r="G102" s="290"/>
      <c r="H102" s="256">
        <f>G102*F102</f>
        <v>0</v>
      </c>
    </row>
    <row r="103" spans="1:10" s="20" customFormat="1">
      <c r="A103" s="51"/>
      <c r="B103" s="51"/>
      <c r="C103" s="24"/>
      <c r="D103" s="40" t="s">
        <v>459</v>
      </c>
      <c r="E103" s="24"/>
      <c r="F103" s="24"/>
      <c r="G103" s="127"/>
      <c r="H103" s="111"/>
      <c r="J103" s="24"/>
    </row>
    <row r="104" spans="1:10" s="259" customFormat="1" ht="18">
      <c r="A104" s="286"/>
      <c r="B104" s="286"/>
      <c r="C104" s="281"/>
      <c r="D104" s="281"/>
      <c r="E104" s="519"/>
      <c r="F104" s="519"/>
      <c r="H104" s="282"/>
    </row>
    <row r="105" spans="1:10" s="248" customFormat="1" ht="87">
      <c r="A105" s="279"/>
      <c r="B105" s="279">
        <v>22</v>
      </c>
      <c r="C105" s="264" t="s">
        <v>441</v>
      </c>
      <c r="D105" s="284" t="s">
        <v>495</v>
      </c>
      <c r="E105" s="249"/>
      <c r="F105" s="249"/>
      <c r="G105" s="255"/>
      <c r="H105" s="256"/>
      <c r="J105" s="249"/>
    </row>
    <row r="106" spans="1:10" s="249" customFormat="1">
      <c r="A106" s="279"/>
      <c r="B106" s="279"/>
      <c r="C106" s="264"/>
      <c r="D106" s="275" t="s">
        <v>494</v>
      </c>
      <c r="E106" s="249" t="s">
        <v>295</v>
      </c>
      <c r="F106" s="532">
        <v>2</v>
      </c>
      <c r="G106" s="290"/>
      <c r="H106" s="256">
        <f>G106*F106</f>
        <v>0</v>
      </c>
    </row>
    <row r="107" spans="1:10">
      <c r="A107" s="5"/>
      <c r="B107" s="5"/>
      <c r="C107" s="24"/>
      <c r="D107" s="40" t="s">
        <v>496</v>
      </c>
      <c r="E107" s="1"/>
      <c r="F107" s="1"/>
    </row>
    <row r="108" spans="1:10" s="259" customFormat="1" ht="18">
      <c r="A108" s="286"/>
      <c r="B108" s="286"/>
      <c r="C108" s="281"/>
      <c r="D108" s="281"/>
      <c r="E108" s="519"/>
      <c r="F108" s="519"/>
      <c r="H108" s="282"/>
    </row>
    <row r="109" spans="1:10" s="248" customFormat="1" ht="68.5">
      <c r="A109" s="279"/>
      <c r="B109" s="279">
        <v>23</v>
      </c>
      <c r="C109" s="264" t="s">
        <v>442</v>
      </c>
      <c r="D109" s="284" t="s">
        <v>497</v>
      </c>
      <c r="E109" s="249"/>
      <c r="F109" s="249"/>
      <c r="G109" s="255"/>
      <c r="H109" s="256"/>
      <c r="J109" s="249"/>
    </row>
    <row r="110" spans="1:10" s="249" customFormat="1">
      <c r="A110" s="279"/>
      <c r="B110" s="279"/>
      <c r="C110" s="264"/>
      <c r="D110" s="275" t="s">
        <v>494</v>
      </c>
      <c r="E110" s="249" t="s">
        <v>295</v>
      </c>
      <c r="F110" s="532">
        <v>1</v>
      </c>
      <c r="G110" s="290"/>
      <c r="H110" s="256">
        <f>G110*F110</f>
        <v>0</v>
      </c>
    </row>
    <row r="111" spans="1:10">
      <c r="A111" s="5"/>
      <c r="B111" s="5"/>
      <c r="C111" s="24"/>
      <c r="D111" s="40" t="s">
        <v>498</v>
      </c>
      <c r="E111" s="1"/>
      <c r="F111" s="1"/>
    </row>
    <row r="112" spans="1:10" s="259" customFormat="1" ht="18">
      <c r="A112" s="286"/>
      <c r="B112" s="286"/>
      <c r="C112" s="281"/>
      <c r="D112" s="281"/>
      <c r="E112" s="519"/>
      <c r="F112" s="519"/>
      <c r="H112" s="282"/>
    </row>
    <row r="113" spans="1:10" s="248" customFormat="1" ht="87">
      <c r="A113" s="279"/>
      <c r="B113" s="279">
        <v>24</v>
      </c>
      <c r="C113" s="264" t="s">
        <v>444</v>
      </c>
      <c r="D113" s="284" t="s">
        <v>499</v>
      </c>
      <c r="E113" s="249"/>
      <c r="F113" s="249"/>
      <c r="G113" s="255"/>
      <c r="H113" s="256"/>
      <c r="J113" s="249"/>
    </row>
    <row r="114" spans="1:10" s="249" customFormat="1">
      <c r="A114" s="279"/>
      <c r="B114" s="279"/>
      <c r="C114" s="264"/>
      <c r="D114" s="275" t="s">
        <v>494</v>
      </c>
      <c r="E114" s="249" t="s">
        <v>295</v>
      </c>
      <c r="F114" s="532">
        <v>1</v>
      </c>
      <c r="G114" s="290"/>
      <c r="H114" s="256">
        <f>G114*F114</f>
        <v>0</v>
      </c>
    </row>
    <row r="115" spans="1:10">
      <c r="A115" s="5"/>
      <c r="B115" s="5"/>
      <c r="C115" s="24"/>
      <c r="D115" s="40" t="s">
        <v>500</v>
      </c>
      <c r="E115" s="1"/>
      <c r="F115" s="1"/>
    </row>
    <row r="116" spans="1:10" s="259" customFormat="1" ht="18">
      <c r="A116" s="286"/>
      <c r="B116" s="286"/>
      <c r="C116" s="281"/>
      <c r="D116" s="281"/>
      <c r="E116" s="519"/>
      <c r="F116" s="519"/>
      <c r="H116" s="282"/>
    </row>
    <row r="117" spans="1:10" s="248" customFormat="1" ht="68.5">
      <c r="A117" s="279"/>
      <c r="B117" s="279">
        <v>25</v>
      </c>
      <c r="C117" s="264" t="s">
        <v>463</v>
      </c>
      <c r="D117" s="284" t="s">
        <v>501</v>
      </c>
      <c r="E117" s="249"/>
      <c r="F117" s="249"/>
      <c r="G117" s="255"/>
      <c r="H117" s="256"/>
      <c r="J117" s="249"/>
    </row>
    <row r="118" spans="1:10" s="249" customFormat="1">
      <c r="A118" s="279"/>
      <c r="B118" s="279"/>
      <c r="C118" s="264"/>
      <c r="D118" s="275" t="s">
        <v>494</v>
      </c>
      <c r="E118" s="249" t="s">
        <v>295</v>
      </c>
      <c r="F118" s="532">
        <v>2</v>
      </c>
      <c r="G118" s="290"/>
      <c r="H118" s="256">
        <f>G118*F118</f>
        <v>0</v>
      </c>
    </row>
    <row r="119" spans="1:10">
      <c r="A119" s="5"/>
      <c r="B119" s="5"/>
      <c r="C119" s="24"/>
      <c r="D119" s="40" t="s">
        <v>502</v>
      </c>
      <c r="E119" s="1"/>
      <c r="F119" s="1"/>
    </row>
    <row r="120" spans="1:10" s="259" customFormat="1" ht="18">
      <c r="A120" s="286"/>
      <c r="B120" s="286"/>
      <c r="C120" s="281"/>
      <c r="D120" s="281"/>
      <c r="E120" s="519"/>
      <c r="F120" s="519"/>
      <c r="H120" s="282"/>
    </row>
    <row r="121" spans="1:10" s="259" customFormat="1" ht="18">
      <c r="A121" s="286"/>
      <c r="B121" s="286"/>
      <c r="E121" s="519"/>
      <c r="F121" s="519"/>
      <c r="H121" s="282"/>
    </row>
    <row r="122" spans="1:10" s="248" customFormat="1" ht="29">
      <c r="A122" s="279"/>
      <c r="B122" s="279">
        <v>26</v>
      </c>
      <c r="C122" s="249" t="s">
        <v>10</v>
      </c>
      <c r="D122" s="257" t="s">
        <v>231</v>
      </c>
      <c r="E122" s="249"/>
      <c r="F122" s="249"/>
      <c r="G122" s="255"/>
      <c r="H122" s="256"/>
      <c r="J122" s="249"/>
    </row>
    <row r="123" spans="1:10" s="249" customFormat="1">
      <c r="A123" s="279"/>
      <c r="B123" s="279"/>
      <c r="C123" s="253"/>
      <c r="D123" s="254" t="s">
        <v>503</v>
      </c>
      <c r="E123" s="249" t="s">
        <v>143</v>
      </c>
      <c r="F123" s="532">
        <v>1</v>
      </c>
      <c r="G123" s="290"/>
      <c r="H123" s="256">
        <f>G123*F123</f>
        <v>0</v>
      </c>
    </row>
    <row r="124" spans="1:10">
      <c r="A124" s="5"/>
      <c r="B124" s="5"/>
      <c r="D124" s="40" t="s">
        <v>606</v>
      </c>
      <c r="E124" s="1"/>
      <c r="F124" s="1"/>
    </row>
    <row r="125" spans="1:10" s="259" customFormat="1" ht="18">
      <c r="A125" s="286"/>
      <c r="B125" s="286"/>
      <c r="E125" s="519"/>
      <c r="F125" s="519"/>
      <c r="H125" s="282"/>
    </row>
    <row r="126" spans="1:10" s="248" customFormat="1" ht="39.5">
      <c r="A126" s="279"/>
      <c r="B126" s="279">
        <v>27</v>
      </c>
      <c r="C126" s="264" t="s">
        <v>31</v>
      </c>
      <c r="D126" s="284" t="s">
        <v>504</v>
      </c>
      <c r="E126" s="249"/>
      <c r="F126" s="249"/>
      <c r="G126" s="255"/>
      <c r="H126" s="256"/>
      <c r="J126" s="249"/>
    </row>
    <row r="127" spans="1:10" s="249" customFormat="1">
      <c r="A127" s="279"/>
      <c r="B127" s="279"/>
      <c r="C127" s="264"/>
      <c r="D127" s="275" t="s">
        <v>503</v>
      </c>
      <c r="E127" s="249" t="s">
        <v>143</v>
      </c>
      <c r="F127" s="532">
        <v>2</v>
      </c>
      <c r="G127" s="290"/>
      <c r="H127" s="256">
        <f>G127*F127</f>
        <v>0</v>
      </c>
    </row>
    <row r="128" spans="1:10" s="23" customFormat="1">
      <c r="A128" s="65"/>
      <c r="B128" s="65"/>
      <c r="C128" s="24"/>
      <c r="D128" s="40" t="s">
        <v>505</v>
      </c>
      <c r="E128" s="11"/>
      <c r="F128" s="11"/>
      <c r="G128" s="130"/>
      <c r="H128" s="228"/>
      <c r="J128" s="11"/>
    </row>
    <row r="129" spans="1:10" s="259" customFormat="1" ht="18">
      <c r="A129" s="286"/>
      <c r="B129" s="286"/>
      <c r="C129" s="281"/>
      <c r="D129" s="281"/>
      <c r="E129" s="519"/>
      <c r="F129" s="519"/>
      <c r="H129" s="282"/>
    </row>
    <row r="130" spans="1:10" s="248" customFormat="1">
      <c r="A130" s="279"/>
      <c r="B130" s="279">
        <v>29</v>
      </c>
      <c r="C130" s="264" t="s">
        <v>226</v>
      </c>
      <c r="D130" s="66" t="s">
        <v>439</v>
      </c>
      <c r="E130" s="249"/>
      <c r="F130" s="249"/>
      <c r="G130" s="255"/>
      <c r="H130" s="256"/>
      <c r="J130" s="249"/>
    </row>
    <row r="131" spans="1:10" s="20" customFormat="1" ht="50.15" customHeight="1">
      <c r="A131" s="51"/>
      <c r="B131" s="51"/>
      <c r="C131" s="24"/>
      <c r="D131" s="25" t="s">
        <v>455</v>
      </c>
      <c r="E131" s="24"/>
      <c r="F131" s="24"/>
      <c r="G131" s="127"/>
      <c r="H131" s="111"/>
      <c r="J131" s="24"/>
    </row>
    <row r="132" spans="1:10" s="20" customFormat="1" ht="34.5" customHeight="1">
      <c r="A132" s="51"/>
      <c r="B132" s="51"/>
      <c r="C132" s="24"/>
      <c r="D132" s="25" t="s">
        <v>456</v>
      </c>
      <c r="E132" s="24"/>
      <c r="F132" s="24"/>
      <c r="G132" s="127"/>
      <c r="H132" s="111"/>
      <c r="J132" s="24"/>
    </row>
    <row r="133" spans="1:10" s="20" customFormat="1">
      <c r="A133" s="51"/>
      <c r="B133" s="51"/>
      <c r="C133" s="24"/>
      <c r="D133" s="25" t="s">
        <v>279</v>
      </c>
      <c r="E133" s="24"/>
      <c r="F133" s="24"/>
      <c r="G133" s="127"/>
      <c r="H133" s="111"/>
      <c r="J133" s="24"/>
    </row>
    <row r="134" spans="1:10" s="20" customFormat="1" ht="43.5">
      <c r="A134" s="51"/>
      <c r="B134" s="51"/>
      <c r="C134" s="24"/>
      <c r="D134" s="25" t="s">
        <v>410</v>
      </c>
      <c r="E134" s="24"/>
      <c r="F134" s="24"/>
      <c r="G134" s="127"/>
      <c r="H134" s="111"/>
      <c r="J134" s="24"/>
    </row>
    <row r="135" spans="1:10" s="20" customFormat="1">
      <c r="A135" s="51"/>
      <c r="B135" s="51"/>
      <c r="C135" s="24"/>
      <c r="D135" s="25" t="s">
        <v>280</v>
      </c>
      <c r="E135" s="24"/>
      <c r="F135" s="24"/>
      <c r="G135" s="127"/>
      <c r="H135" s="111"/>
      <c r="J135" s="24"/>
    </row>
    <row r="136" spans="1:10" s="20" customFormat="1">
      <c r="A136" s="51"/>
      <c r="B136" s="51"/>
      <c r="C136" s="24"/>
      <c r="D136" s="40" t="s">
        <v>457</v>
      </c>
      <c r="E136" s="24"/>
      <c r="F136" s="24"/>
      <c r="G136" s="127"/>
      <c r="H136" s="111"/>
      <c r="J136" s="24"/>
    </row>
    <row r="137" spans="1:10" s="249" customFormat="1" ht="22.25" customHeight="1">
      <c r="A137" s="279"/>
      <c r="B137" s="279"/>
      <c r="C137" s="264"/>
      <c r="D137" s="275" t="s">
        <v>503</v>
      </c>
      <c r="E137" s="249" t="s">
        <v>143</v>
      </c>
      <c r="F137" s="532">
        <v>14</v>
      </c>
      <c r="G137" s="290"/>
      <c r="H137" s="256">
        <f>G137*F137</f>
        <v>0</v>
      </c>
    </row>
    <row r="138" spans="1:10" s="259" customFormat="1" ht="18">
      <c r="A138" s="286"/>
      <c r="B138" s="286"/>
      <c r="C138" s="281"/>
      <c r="D138" s="281"/>
      <c r="E138" s="519"/>
      <c r="F138" s="519"/>
      <c r="H138" s="282"/>
    </row>
    <row r="139" spans="1:10" s="259" customFormat="1" ht="43.5">
      <c r="A139" s="279"/>
      <c r="B139" s="279">
        <v>30</v>
      </c>
      <c r="C139" s="265" t="s">
        <v>271</v>
      </c>
      <c r="D139" s="275" t="s">
        <v>506</v>
      </c>
      <c r="E139" s="251"/>
      <c r="F139" s="251"/>
      <c r="G139" s="258"/>
      <c r="H139" s="256"/>
    </row>
    <row r="140" spans="1:10" s="39" customFormat="1" ht="27">
      <c r="A140" s="5"/>
      <c r="B140" s="5"/>
      <c r="C140" s="71"/>
      <c r="D140" s="291" t="s">
        <v>507</v>
      </c>
      <c r="E140" s="142"/>
      <c r="F140" s="142"/>
      <c r="G140" s="141"/>
      <c r="H140" s="108"/>
    </row>
    <row r="141" spans="1:10" s="39" customFormat="1">
      <c r="A141" s="5"/>
      <c r="B141" s="5"/>
      <c r="C141" s="71"/>
      <c r="D141" s="291" t="s">
        <v>279</v>
      </c>
      <c r="E141" s="142"/>
      <c r="F141" s="142"/>
      <c r="G141" s="141"/>
      <c r="H141" s="108"/>
    </row>
    <row r="142" spans="1:10" s="39" customFormat="1">
      <c r="A142" s="5"/>
      <c r="B142" s="5"/>
      <c r="C142" s="71"/>
      <c r="D142" s="40" t="s">
        <v>508</v>
      </c>
      <c r="E142" s="142"/>
      <c r="F142" s="142"/>
      <c r="G142" s="141"/>
      <c r="H142" s="108"/>
    </row>
    <row r="143" spans="1:10" s="249" customFormat="1" ht="22.25" customHeight="1">
      <c r="A143" s="283"/>
      <c r="B143" s="283"/>
      <c r="C143" s="264"/>
      <c r="D143" s="275" t="s">
        <v>503</v>
      </c>
      <c r="E143" s="249" t="s">
        <v>143</v>
      </c>
      <c r="F143" s="532">
        <v>1</v>
      </c>
      <c r="G143" s="290"/>
      <c r="H143" s="256">
        <f>G143*F143</f>
        <v>0</v>
      </c>
    </row>
    <row r="144" spans="1:10" s="259" customFormat="1" ht="18">
      <c r="A144" s="280"/>
      <c r="B144" s="280"/>
      <c r="C144" s="281"/>
      <c r="D144" s="281"/>
      <c r="E144" s="519"/>
      <c r="F144" s="519"/>
      <c r="H144" s="282"/>
    </row>
    <row r="145" spans="1:10" s="259" customFormat="1" ht="20.149999999999999" customHeight="1">
      <c r="A145" s="283"/>
      <c r="B145" s="283">
        <v>31</v>
      </c>
      <c r="C145" s="265" t="s">
        <v>431</v>
      </c>
      <c r="D145" s="284" t="s">
        <v>509</v>
      </c>
      <c r="E145" s="251"/>
      <c r="F145" s="251"/>
      <c r="G145" s="258"/>
      <c r="H145" s="256"/>
    </row>
    <row r="146" spans="1:10" ht="43.5">
      <c r="A146" s="51"/>
      <c r="B146" s="51"/>
      <c r="C146" s="24"/>
      <c r="D146" s="25" t="s">
        <v>455</v>
      </c>
      <c r="E146" s="1"/>
      <c r="F146" s="1"/>
    </row>
    <row r="147" spans="1:10" ht="20.25" customHeight="1">
      <c r="A147" s="51"/>
      <c r="B147" s="51"/>
      <c r="C147" s="24"/>
      <c r="D147" s="291" t="s">
        <v>281</v>
      </c>
      <c r="E147" s="1"/>
      <c r="F147" s="1"/>
    </row>
    <row r="148" spans="1:10">
      <c r="A148" s="51"/>
      <c r="B148" s="51"/>
      <c r="C148" s="24"/>
      <c r="D148" s="291" t="s">
        <v>279</v>
      </c>
      <c r="E148" s="1"/>
      <c r="F148" s="1"/>
    </row>
    <row r="149" spans="1:10" ht="43.5">
      <c r="A149" s="51"/>
      <c r="B149" s="51"/>
      <c r="C149" s="24"/>
      <c r="D149" s="25" t="s">
        <v>410</v>
      </c>
      <c r="E149" s="1"/>
      <c r="F149" s="1"/>
    </row>
    <row r="150" spans="1:10">
      <c r="A150" s="51"/>
      <c r="B150" s="51"/>
      <c r="C150" s="24"/>
      <c r="D150" s="25" t="s">
        <v>280</v>
      </c>
      <c r="E150" s="1"/>
      <c r="F150" s="1"/>
    </row>
    <row r="151" spans="1:10">
      <c r="A151" s="51"/>
      <c r="B151" s="51"/>
      <c r="C151" s="24"/>
      <c r="D151" s="40" t="s">
        <v>510</v>
      </c>
      <c r="E151" s="1"/>
      <c r="F151" s="1"/>
    </row>
    <row r="152" spans="1:10" s="249" customFormat="1" ht="22.25" customHeight="1">
      <c r="A152" s="283"/>
      <c r="B152" s="283"/>
      <c r="C152" s="264"/>
      <c r="D152" s="275" t="s">
        <v>503</v>
      </c>
      <c r="E152" s="249" t="s">
        <v>143</v>
      </c>
      <c r="F152" s="532">
        <v>1</v>
      </c>
      <c r="G152" s="290"/>
      <c r="H152" s="256">
        <f>G152*F152</f>
        <v>0</v>
      </c>
    </row>
    <row r="153" spans="1:10" s="259" customFormat="1" ht="18">
      <c r="A153" s="280"/>
      <c r="B153" s="280"/>
      <c r="C153" s="281"/>
      <c r="D153" s="281"/>
      <c r="E153" s="519"/>
      <c r="F153" s="519"/>
      <c r="H153" s="282"/>
    </row>
    <row r="154" spans="1:10" s="248" customFormat="1" ht="43.5">
      <c r="A154" s="283"/>
      <c r="B154" s="283">
        <v>32</v>
      </c>
      <c r="C154" s="264" t="s">
        <v>14</v>
      </c>
      <c r="D154" s="266" t="s">
        <v>602</v>
      </c>
      <c r="E154" s="249"/>
      <c r="F154" s="249"/>
      <c r="G154" s="255"/>
      <c r="H154" s="256"/>
      <c r="J154" s="249"/>
    </row>
    <row r="155" spans="1:10" s="248" customFormat="1">
      <c r="A155" s="283"/>
      <c r="B155" s="283"/>
      <c r="C155" s="264"/>
      <c r="D155" s="25" t="s">
        <v>605</v>
      </c>
      <c r="E155" s="249"/>
      <c r="F155" s="249"/>
      <c r="G155" s="255"/>
      <c r="H155" s="256"/>
      <c r="J155" s="249"/>
    </row>
    <row r="156" spans="1:10" s="248" customFormat="1" ht="29">
      <c r="A156" s="283"/>
      <c r="B156" s="283"/>
      <c r="C156" s="264"/>
      <c r="D156" s="3" t="s">
        <v>438</v>
      </c>
      <c r="E156" s="249"/>
      <c r="F156" s="249"/>
      <c r="G156" s="255"/>
      <c r="H156" s="256"/>
      <c r="J156" s="249"/>
    </row>
    <row r="157" spans="1:10" s="249" customFormat="1" ht="22.25" customHeight="1">
      <c r="A157" s="283"/>
      <c r="B157" s="283"/>
      <c r="C157" s="264"/>
      <c r="D157" s="275" t="s">
        <v>503</v>
      </c>
      <c r="E157" s="249" t="s">
        <v>143</v>
      </c>
      <c r="F157" s="532">
        <v>1</v>
      </c>
      <c r="G157" s="290"/>
      <c r="H157" s="256">
        <f>G157*F157</f>
        <v>0</v>
      </c>
    </row>
    <row r="158" spans="1:10">
      <c r="A158" s="51"/>
      <c r="B158" s="51"/>
      <c r="C158" s="24"/>
      <c r="D158" s="40" t="s">
        <v>511</v>
      </c>
      <c r="E158" s="1"/>
      <c r="F158" s="1"/>
    </row>
    <row r="159" spans="1:10" s="259" customFormat="1" ht="18">
      <c r="A159" s="280"/>
      <c r="B159" s="280"/>
      <c r="C159" s="281"/>
      <c r="D159" s="281"/>
      <c r="E159" s="519"/>
      <c r="F159" s="519"/>
      <c r="H159" s="282"/>
    </row>
    <row r="160" spans="1:10" s="259" customFormat="1" ht="43.5">
      <c r="A160" s="279"/>
      <c r="B160" s="279">
        <v>33</v>
      </c>
      <c r="C160" s="251" t="s">
        <v>272</v>
      </c>
      <c r="D160" s="266" t="s">
        <v>602</v>
      </c>
      <c r="E160" s="251"/>
      <c r="F160" s="251"/>
      <c r="G160" s="258"/>
      <c r="H160" s="256"/>
    </row>
    <row r="161" spans="1:10" s="39" customFormat="1">
      <c r="A161" s="5"/>
      <c r="B161" s="5"/>
      <c r="C161" s="142"/>
      <c r="D161" s="25" t="s">
        <v>604</v>
      </c>
      <c r="E161" s="142"/>
      <c r="F161" s="142"/>
      <c r="G161" s="141"/>
      <c r="H161" s="108"/>
    </row>
    <row r="162" spans="1:10" s="39" customFormat="1" ht="29">
      <c r="A162" s="5"/>
      <c r="B162" s="5"/>
      <c r="C162" s="142"/>
      <c r="D162" s="3" t="s">
        <v>438</v>
      </c>
      <c r="E162" s="142"/>
      <c r="F162" s="142"/>
      <c r="G162" s="141"/>
      <c r="H162" s="108"/>
    </row>
    <row r="163" spans="1:10" s="39" customFormat="1">
      <c r="A163" s="5"/>
      <c r="B163" s="5"/>
      <c r="C163" s="142"/>
      <c r="D163" s="40" t="s">
        <v>603</v>
      </c>
      <c r="E163" s="142"/>
      <c r="F163" s="142"/>
      <c r="G163" s="141"/>
      <c r="H163" s="108"/>
    </row>
    <row r="164" spans="1:10" s="249" customFormat="1" ht="22.25" customHeight="1">
      <c r="A164" s="279"/>
      <c r="B164" s="279"/>
      <c r="C164" s="253"/>
      <c r="D164" s="254" t="s">
        <v>503</v>
      </c>
      <c r="E164" s="249" t="s">
        <v>143</v>
      </c>
      <c r="F164" s="532">
        <v>1</v>
      </c>
      <c r="G164" s="290"/>
      <c r="H164" s="256">
        <f>G164*F164</f>
        <v>0</v>
      </c>
    </row>
    <row r="165" spans="1:10" s="259" customFormat="1" ht="18">
      <c r="A165" s="286"/>
      <c r="B165" s="286"/>
      <c r="E165" s="519"/>
      <c r="F165" s="519"/>
      <c r="H165" s="282"/>
    </row>
    <row r="166" spans="1:10" s="248" customFormat="1" ht="43.5">
      <c r="A166" s="279"/>
      <c r="B166" s="279">
        <v>34</v>
      </c>
      <c r="C166" s="249" t="s">
        <v>8</v>
      </c>
      <c r="D166" s="257" t="s">
        <v>411</v>
      </c>
      <c r="E166" s="249"/>
      <c r="F166" s="249"/>
      <c r="G166" s="255"/>
      <c r="H166" s="256"/>
      <c r="J166" s="249"/>
    </row>
    <row r="167" spans="1:10" ht="43.5">
      <c r="A167" s="51"/>
      <c r="B167" s="51"/>
      <c r="C167" s="24"/>
      <c r="D167" s="25" t="s">
        <v>455</v>
      </c>
      <c r="E167" s="1"/>
      <c r="F167" s="1"/>
    </row>
    <row r="168" spans="1:10" ht="35.25" customHeight="1">
      <c r="A168" s="51"/>
      <c r="B168" s="51"/>
      <c r="C168" s="24"/>
      <c r="D168" s="291" t="s">
        <v>512</v>
      </c>
      <c r="E168" s="1"/>
      <c r="F168" s="1"/>
    </row>
    <row r="169" spans="1:10">
      <c r="A169" s="51"/>
      <c r="B169" s="51"/>
      <c r="C169" s="24"/>
      <c r="D169" s="291" t="s">
        <v>279</v>
      </c>
      <c r="E169" s="1"/>
      <c r="F169" s="1"/>
    </row>
    <row r="170" spans="1:10" ht="43.5">
      <c r="A170" s="51"/>
      <c r="B170" s="51"/>
      <c r="C170" s="24"/>
      <c r="D170" s="25" t="s">
        <v>410</v>
      </c>
      <c r="E170" s="1"/>
      <c r="F170" s="1"/>
    </row>
    <row r="171" spans="1:10">
      <c r="A171" s="51"/>
      <c r="B171" s="51"/>
      <c r="C171" s="24"/>
      <c r="D171" s="25" t="s">
        <v>280</v>
      </c>
      <c r="E171" s="1"/>
      <c r="F171" s="1"/>
    </row>
    <row r="172" spans="1:10">
      <c r="A172" s="51"/>
      <c r="B172" s="51"/>
      <c r="C172" s="24"/>
      <c r="D172" s="40" t="s">
        <v>513</v>
      </c>
      <c r="E172" s="1"/>
      <c r="F172" s="1"/>
    </row>
    <row r="173" spans="1:10" s="249" customFormat="1" ht="22.25" customHeight="1">
      <c r="A173" s="283"/>
      <c r="B173" s="283"/>
      <c r="C173" s="264"/>
      <c r="D173" s="275" t="s">
        <v>503</v>
      </c>
      <c r="E173" s="249" t="s">
        <v>143</v>
      </c>
      <c r="F173" s="532">
        <f>1+3+4+3</f>
        <v>11</v>
      </c>
      <c r="G173" s="290"/>
      <c r="H173" s="256">
        <f>G173*F173</f>
        <v>0</v>
      </c>
    </row>
    <row r="174" spans="1:10" s="259" customFormat="1" ht="18">
      <c r="A174" s="280"/>
      <c r="B174" s="280"/>
      <c r="C174" s="281"/>
      <c r="D174" s="281"/>
      <c r="E174" s="519"/>
      <c r="F174" s="519"/>
      <c r="H174" s="282"/>
    </row>
    <row r="175" spans="1:10" s="248" customFormat="1" ht="54">
      <c r="A175" s="283"/>
      <c r="B175" s="283">
        <v>35</v>
      </c>
      <c r="C175" s="264" t="s">
        <v>514</v>
      </c>
      <c r="D175" s="284" t="s">
        <v>515</v>
      </c>
      <c r="E175" s="249"/>
      <c r="F175" s="249"/>
      <c r="G175" s="255"/>
      <c r="H175" s="256"/>
      <c r="J175" s="249"/>
    </row>
    <row r="176" spans="1:10">
      <c r="A176" s="51"/>
      <c r="B176" s="51"/>
      <c r="C176" s="24"/>
      <c r="D176" s="40" t="s">
        <v>491</v>
      </c>
      <c r="E176" s="1"/>
      <c r="F176" s="1"/>
    </row>
    <row r="177" spans="1:10" s="249" customFormat="1" ht="22.25" customHeight="1">
      <c r="A177" s="283"/>
      <c r="B177" s="283"/>
      <c r="C177" s="264"/>
      <c r="D177" s="275" t="s">
        <v>503</v>
      </c>
      <c r="E177" s="249" t="s">
        <v>143</v>
      </c>
      <c r="F177" s="532">
        <v>1</v>
      </c>
      <c r="G177" s="290"/>
      <c r="H177" s="256">
        <f>G177*F177</f>
        <v>0</v>
      </c>
    </row>
    <row r="178" spans="1:10" s="259" customFormat="1" ht="18">
      <c r="A178" s="280"/>
      <c r="B178" s="280"/>
      <c r="C178" s="281"/>
      <c r="D178" s="281"/>
      <c r="E178" s="519"/>
      <c r="F178" s="519"/>
      <c r="H178" s="282"/>
    </row>
    <row r="179" spans="1:10" s="248" customFormat="1" ht="56">
      <c r="A179" s="283"/>
      <c r="B179" s="283">
        <v>36</v>
      </c>
      <c r="C179" s="264" t="s">
        <v>21</v>
      </c>
      <c r="D179" s="284" t="s">
        <v>516</v>
      </c>
      <c r="E179" s="249"/>
      <c r="F179" s="249"/>
      <c r="G179" s="255"/>
      <c r="H179" s="256"/>
      <c r="J179" s="249"/>
    </row>
    <row r="180" spans="1:10">
      <c r="A180" s="51"/>
      <c r="B180" s="51"/>
      <c r="C180" s="24"/>
      <c r="D180" s="40" t="s">
        <v>517</v>
      </c>
      <c r="E180" s="1"/>
      <c r="F180" s="1"/>
    </row>
    <row r="181" spans="1:10" s="249" customFormat="1" ht="22.25" customHeight="1">
      <c r="A181" s="283"/>
      <c r="B181" s="283"/>
      <c r="C181" s="264"/>
      <c r="D181" s="275" t="s">
        <v>503</v>
      </c>
      <c r="E181" s="249" t="s">
        <v>143</v>
      </c>
      <c r="F181" s="532">
        <v>1</v>
      </c>
      <c r="G181" s="290"/>
      <c r="H181" s="256">
        <f>G181*F181</f>
        <v>0</v>
      </c>
    </row>
    <row r="182" spans="1:10" s="259" customFormat="1" ht="18">
      <c r="A182" s="280"/>
      <c r="B182" s="280"/>
      <c r="C182" s="281"/>
      <c r="D182" s="281"/>
      <c r="E182" s="519"/>
      <c r="F182" s="519"/>
      <c r="H182" s="282"/>
    </row>
    <row r="183" spans="1:10" s="248" customFormat="1" ht="57.9" customHeight="1">
      <c r="A183" s="283"/>
      <c r="B183" s="283">
        <v>37</v>
      </c>
      <c r="C183" s="264" t="s">
        <v>443</v>
      </c>
      <c r="D183" s="284" t="s">
        <v>518</v>
      </c>
      <c r="E183" s="249" t="s">
        <v>17</v>
      </c>
      <c r="F183" s="249">
        <v>1</v>
      </c>
      <c r="G183" s="255"/>
      <c r="H183" s="256">
        <f>G183*F183</f>
        <v>0</v>
      </c>
      <c r="J183" s="249"/>
    </row>
    <row r="184" spans="1:10">
      <c r="A184" s="51"/>
      <c r="B184" s="51"/>
      <c r="C184" s="24"/>
      <c r="D184" s="40" t="s">
        <v>519</v>
      </c>
      <c r="E184" s="1"/>
      <c r="F184" s="1"/>
    </row>
    <row r="185" spans="1:10" s="249" customFormat="1" ht="22.25" customHeight="1">
      <c r="A185" s="283"/>
      <c r="B185" s="283"/>
      <c r="C185" s="264"/>
      <c r="D185" s="275" t="s">
        <v>503</v>
      </c>
      <c r="E185" s="249" t="s">
        <v>143</v>
      </c>
      <c r="F185" s="532">
        <v>1</v>
      </c>
      <c r="G185" s="290"/>
      <c r="H185" s="256">
        <f>G185*F185</f>
        <v>0</v>
      </c>
    </row>
    <row r="186" spans="1:10" s="259" customFormat="1" ht="18">
      <c r="A186" s="280"/>
      <c r="B186" s="280"/>
      <c r="C186" s="281"/>
      <c r="D186" s="281"/>
      <c r="E186" s="519"/>
      <c r="F186" s="519"/>
      <c r="H186" s="282"/>
    </row>
    <row r="187" spans="1:10" s="248" customFormat="1" ht="84.75" customHeight="1">
      <c r="A187" s="283"/>
      <c r="B187" s="283">
        <v>38</v>
      </c>
      <c r="C187" s="264" t="s">
        <v>7</v>
      </c>
      <c r="D187" s="275" t="s">
        <v>520</v>
      </c>
      <c r="E187" s="533"/>
      <c r="F187" s="249"/>
      <c r="G187" s="255"/>
      <c r="H187" s="256"/>
      <c r="J187" s="249"/>
    </row>
    <row r="188" spans="1:10">
      <c r="A188" s="51"/>
      <c r="B188" s="51"/>
      <c r="C188" s="24"/>
      <c r="D188" s="40" t="s">
        <v>521</v>
      </c>
      <c r="E188" s="534"/>
      <c r="F188" s="1"/>
    </row>
    <row r="189" spans="1:10">
      <c r="A189" s="51"/>
      <c r="B189" s="51"/>
      <c r="C189" s="24"/>
      <c r="D189" s="272" t="s">
        <v>436</v>
      </c>
      <c r="E189" s="534"/>
      <c r="F189" s="1"/>
    </row>
    <row r="190" spans="1:10" s="249" customFormat="1">
      <c r="A190" s="283"/>
      <c r="B190" s="283"/>
      <c r="C190" s="264"/>
      <c r="D190" s="275" t="s">
        <v>494</v>
      </c>
      <c r="E190" s="264" t="s">
        <v>295</v>
      </c>
      <c r="F190" s="532">
        <v>1</v>
      </c>
      <c r="G190" s="290"/>
      <c r="H190" s="256">
        <f>G190*F190</f>
        <v>0</v>
      </c>
    </row>
    <row r="191" spans="1:10" s="259" customFormat="1" ht="18">
      <c r="A191" s="280"/>
      <c r="B191" s="280"/>
      <c r="C191" s="281"/>
      <c r="D191" s="281"/>
      <c r="E191" s="535"/>
      <c r="F191" s="519"/>
      <c r="H191" s="282"/>
    </row>
    <row r="192" spans="1:10" s="248" customFormat="1" ht="140" customHeight="1">
      <c r="A192" s="283"/>
      <c r="B192" s="283">
        <v>39</v>
      </c>
      <c r="C192" s="264" t="s">
        <v>9</v>
      </c>
      <c r="D192" s="275" t="s">
        <v>522</v>
      </c>
      <c r="E192" s="533" t="s">
        <v>295</v>
      </c>
      <c r="F192" s="249">
        <v>1</v>
      </c>
      <c r="G192" s="255"/>
      <c r="H192" s="256">
        <f t="shared" ref="H192" si="0">G192*F192</f>
        <v>0</v>
      </c>
      <c r="J192" s="249"/>
    </row>
    <row r="193" spans="1:10" s="248" customFormat="1">
      <c r="A193" s="283"/>
      <c r="B193" s="283"/>
      <c r="C193" s="264"/>
      <c r="D193" s="40" t="s">
        <v>523</v>
      </c>
      <c r="E193" s="533"/>
      <c r="F193" s="249"/>
      <c r="G193" s="255"/>
      <c r="H193" s="256"/>
      <c r="J193" s="249"/>
    </row>
    <row r="194" spans="1:10" s="248" customFormat="1">
      <c r="A194" s="283"/>
      <c r="B194" s="283"/>
      <c r="C194" s="264"/>
      <c r="D194" s="272" t="s">
        <v>436</v>
      </c>
      <c r="E194" s="533"/>
      <c r="F194" s="249"/>
      <c r="G194" s="255"/>
      <c r="H194" s="256"/>
      <c r="J194" s="249"/>
    </row>
    <row r="195" spans="1:10" s="249" customFormat="1">
      <c r="A195" s="283"/>
      <c r="B195" s="283"/>
      <c r="C195" s="264"/>
      <c r="D195" s="275" t="s">
        <v>494</v>
      </c>
      <c r="E195" s="264" t="s">
        <v>295</v>
      </c>
      <c r="F195" s="532">
        <v>1</v>
      </c>
      <c r="G195" s="290"/>
      <c r="H195" s="256">
        <f>G195*F195</f>
        <v>0</v>
      </c>
    </row>
    <row r="196" spans="1:10" s="259" customFormat="1" ht="18">
      <c r="A196" s="280"/>
      <c r="B196" s="280"/>
      <c r="C196" s="281"/>
      <c r="D196" s="281"/>
      <c r="E196" s="535"/>
      <c r="F196" s="519"/>
      <c r="H196" s="282"/>
    </row>
    <row r="197" spans="1:10" s="248" customFormat="1" ht="54">
      <c r="A197" s="283"/>
      <c r="B197" s="283">
        <v>40</v>
      </c>
      <c r="C197" s="264" t="s">
        <v>22</v>
      </c>
      <c r="D197" s="275" t="s">
        <v>524</v>
      </c>
      <c r="E197" s="533"/>
      <c r="F197" s="249"/>
      <c r="G197" s="255"/>
      <c r="H197" s="256"/>
      <c r="J197" s="249"/>
    </row>
    <row r="198" spans="1:10" s="248" customFormat="1">
      <c r="A198" s="283"/>
      <c r="B198" s="283"/>
      <c r="C198" s="264"/>
      <c r="D198" s="40" t="s">
        <v>525</v>
      </c>
      <c r="E198" s="533"/>
      <c r="F198" s="249"/>
      <c r="G198" s="255"/>
      <c r="H198" s="256"/>
      <c r="J198" s="249"/>
    </row>
    <row r="199" spans="1:10" ht="31.5" customHeight="1">
      <c r="A199" s="51"/>
      <c r="B199" s="51"/>
      <c r="C199" s="24"/>
      <c r="D199" s="66" t="s">
        <v>436</v>
      </c>
      <c r="E199" s="534"/>
      <c r="F199" s="1"/>
    </row>
    <row r="200" spans="1:10" s="249" customFormat="1">
      <c r="A200" s="283"/>
      <c r="B200" s="283"/>
      <c r="C200" s="264"/>
      <c r="D200" s="275" t="s">
        <v>494</v>
      </c>
      <c r="E200" s="264" t="s">
        <v>295</v>
      </c>
      <c r="F200" s="532">
        <v>1</v>
      </c>
      <c r="G200" s="290"/>
      <c r="H200" s="256">
        <f>G200*F200</f>
        <v>0</v>
      </c>
    </row>
    <row r="201" spans="1:10" s="259" customFormat="1" ht="18">
      <c r="A201" s="280"/>
      <c r="B201" s="280"/>
      <c r="C201" s="281"/>
      <c r="D201" s="281"/>
      <c r="E201" s="535"/>
      <c r="F201" s="519"/>
      <c r="H201" s="282"/>
    </row>
    <row r="202" spans="1:10" s="252" customFormat="1" ht="101.5">
      <c r="A202" s="283"/>
      <c r="B202" s="283">
        <v>41</v>
      </c>
      <c r="C202" s="264" t="s">
        <v>12</v>
      </c>
      <c r="D202" s="275" t="s">
        <v>526</v>
      </c>
      <c r="E202" s="253"/>
      <c r="F202" s="253"/>
      <c r="G202" s="260"/>
      <c r="H202" s="261"/>
      <c r="J202" s="253"/>
    </row>
    <row r="203" spans="1:10" s="249" customFormat="1">
      <c r="A203" s="283"/>
      <c r="B203" s="283"/>
      <c r="C203" s="264"/>
      <c r="D203" s="275" t="s">
        <v>494</v>
      </c>
      <c r="E203" s="249" t="s">
        <v>295</v>
      </c>
      <c r="F203" s="532">
        <v>1</v>
      </c>
      <c r="G203" s="290"/>
      <c r="H203" s="256">
        <f>G203*F203</f>
        <v>0</v>
      </c>
    </row>
    <row r="204" spans="1:10" s="252" customFormat="1">
      <c r="A204" s="283"/>
      <c r="B204" s="283"/>
      <c r="C204" s="264"/>
      <c r="D204" s="176" t="s">
        <v>448</v>
      </c>
      <c r="E204" s="253"/>
      <c r="F204" s="253"/>
      <c r="G204" s="260"/>
      <c r="H204" s="261"/>
      <c r="J204" s="253"/>
    </row>
    <row r="205" spans="1:10" s="23" customFormat="1" ht="26.75" customHeight="1">
      <c r="A205" s="51"/>
      <c r="B205" s="51"/>
      <c r="C205" s="24"/>
      <c r="D205" s="66" t="s">
        <v>436</v>
      </c>
      <c r="E205" s="11"/>
      <c r="F205" s="11"/>
      <c r="G205" s="130"/>
      <c r="H205" s="228"/>
      <c r="J205" s="11"/>
    </row>
    <row r="206" spans="1:10" s="23" customFormat="1" ht="15.5" customHeight="1">
      <c r="A206" s="51"/>
      <c r="B206" s="51"/>
      <c r="C206" s="24"/>
      <c r="D206" s="66"/>
      <c r="E206" s="24"/>
      <c r="F206" s="24"/>
      <c r="G206" s="130"/>
      <c r="H206" s="228"/>
      <c r="J206" s="11"/>
    </row>
    <row r="207" spans="1:10" s="23" customFormat="1">
      <c r="A207" s="51"/>
      <c r="B207" s="51"/>
      <c r="C207" s="24"/>
      <c r="D207" s="294" t="s">
        <v>446</v>
      </c>
      <c r="E207" s="24"/>
      <c r="F207" s="24"/>
      <c r="G207" s="130"/>
      <c r="H207" s="228"/>
      <c r="J207" s="11"/>
    </row>
    <row r="208" spans="1:10" s="23" customFormat="1">
      <c r="A208" s="51"/>
      <c r="B208" s="51"/>
      <c r="C208" s="295" t="s">
        <v>234</v>
      </c>
      <c r="D208" s="296" t="s">
        <v>235</v>
      </c>
      <c r="E208" s="536">
        <v>3</v>
      </c>
      <c r="F208" s="536">
        <v>39.82</v>
      </c>
      <c r="G208" s="130"/>
      <c r="H208" s="228"/>
      <c r="J208" s="11"/>
    </row>
    <row r="209" spans="1:10" s="23" customFormat="1">
      <c r="A209" s="51"/>
      <c r="B209" s="51"/>
      <c r="C209" s="297"/>
      <c r="D209" s="298" t="s">
        <v>527</v>
      </c>
      <c r="E209" s="24"/>
      <c r="F209" s="24"/>
      <c r="G209" s="130"/>
      <c r="H209" s="228"/>
      <c r="J209" s="11"/>
    </row>
    <row r="210" spans="1:10" s="23" customFormat="1">
      <c r="A210" s="51"/>
      <c r="B210" s="51"/>
      <c r="C210" s="297"/>
      <c r="D210" s="298"/>
      <c r="E210" s="24">
        <v>1</v>
      </c>
      <c r="F210" s="24">
        <v>331.83</v>
      </c>
      <c r="G210" s="130"/>
      <c r="H210" s="228"/>
      <c r="J210" s="11"/>
    </row>
    <row r="211" spans="1:10" s="23" customFormat="1" ht="36">
      <c r="A211" s="51"/>
      <c r="B211" s="51"/>
      <c r="C211" s="297" t="s">
        <v>447</v>
      </c>
      <c r="D211" s="299" t="s">
        <v>528</v>
      </c>
      <c r="E211" s="24">
        <v>5</v>
      </c>
      <c r="F211" s="24">
        <v>464.56</v>
      </c>
      <c r="G211" s="130"/>
      <c r="H211" s="228"/>
      <c r="J211" s="11"/>
    </row>
    <row r="212" spans="1:10">
      <c r="A212" s="51"/>
      <c r="B212" s="51"/>
      <c r="C212" s="300"/>
      <c r="D212" s="301" t="s">
        <v>529</v>
      </c>
      <c r="E212" s="537"/>
      <c r="F212" s="537"/>
    </row>
    <row r="213" spans="1:10" s="23" customFormat="1">
      <c r="A213" s="51"/>
      <c r="B213" s="51"/>
      <c r="C213" s="24"/>
      <c r="D213" s="66"/>
      <c r="E213" s="24"/>
      <c r="F213" s="24"/>
      <c r="G213" s="130"/>
      <c r="H213" s="228"/>
      <c r="J213" s="11"/>
    </row>
    <row r="214" spans="1:10" s="252" customFormat="1" ht="72.5">
      <c r="A214" s="283"/>
      <c r="B214" s="283">
        <v>42</v>
      </c>
      <c r="C214" s="264" t="s">
        <v>236</v>
      </c>
      <c r="D214" s="275" t="s">
        <v>484</v>
      </c>
      <c r="E214" s="264">
        <v>1</v>
      </c>
      <c r="F214" s="264"/>
      <c r="G214" s="260"/>
      <c r="H214" s="261"/>
      <c r="J214" s="253"/>
    </row>
    <row r="215" spans="1:10" s="252" customFormat="1">
      <c r="A215" s="283"/>
      <c r="B215" s="283"/>
      <c r="C215" s="264"/>
      <c r="D215" s="40" t="s">
        <v>485</v>
      </c>
      <c r="E215" s="253"/>
      <c r="F215" s="253"/>
      <c r="G215" s="260"/>
      <c r="H215" s="261"/>
      <c r="J215" s="253"/>
    </row>
    <row r="216" spans="1:10" s="249" customFormat="1">
      <c r="A216" s="279"/>
      <c r="B216" s="279"/>
      <c r="C216" s="264"/>
      <c r="D216" s="275" t="s">
        <v>494</v>
      </c>
      <c r="E216" s="249" t="s">
        <v>143</v>
      </c>
      <c r="F216" s="532">
        <v>1</v>
      </c>
      <c r="G216" s="290"/>
      <c r="H216" s="256">
        <f>G216*F216</f>
        <v>0</v>
      </c>
    </row>
    <row r="217" spans="1:10" s="259" customFormat="1" ht="18">
      <c r="A217" s="280"/>
      <c r="B217" s="280"/>
      <c r="C217" s="281"/>
      <c r="D217" s="281"/>
      <c r="E217" s="519"/>
      <c r="F217" s="519"/>
      <c r="H217" s="282"/>
    </row>
    <row r="218" spans="1:10" s="248" customFormat="1" ht="68.5">
      <c r="A218" s="283"/>
      <c r="B218" s="283">
        <v>43</v>
      </c>
      <c r="C218" s="264" t="s">
        <v>23</v>
      </c>
      <c r="D218" s="275" t="s">
        <v>530</v>
      </c>
      <c r="E218" s="249"/>
      <c r="F218" s="249"/>
      <c r="G218" s="255"/>
      <c r="H218" s="261"/>
      <c r="J218" s="249"/>
    </row>
    <row r="219" spans="1:10" s="248" customFormat="1">
      <c r="A219" s="247"/>
      <c r="B219" s="247"/>
      <c r="C219" s="264"/>
      <c r="D219" s="40" t="s">
        <v>531</v>
      </c>
      <c r="E219" s="249"/>
      <c r="F219" s="249"/>
      <c r="G219" s="255"/>
      <c r="H219" s="261"/>
      <c r="J219" s="249"/>
    </row>
    <row r="220" spans="1:10" s="248" customFormat="1" ht="35" customHeight="1">
      <c r="A220" s="247"/>
      <c r="B220" s="247"/>
      <c r="C220" s="264"/>
      <c r="D220" s="66" t="s">
        <v>436</v>
      </c>
      <c r="E220" s="249"/>
      <c r="F220" s="249"/>
      <c r="G220" s="255"/>
      <c r="H220" s="261"/>
      <c r="J220" s="249"/>
    </row>
    <row r="221" spans="1:10" s="249" customFormat="1">
      <c r="A221" s="279"/>
      <c r="B221" s="279"/>
      <c r="C221" s="264"/>
      <c r="D221" s="275" t="s">
        <v>494</v>
      </c>
      <c r="E221" s="249" t="s">
        <v>295</v>
      </c>
      <c r="F221" s="532">
        <v>1</v>
      </c>
      <c r="G221" s="290"/>
      <c r="H221" s="256">
        <f>G221*F221</f>
        <v>0</v>
      </c>
    </row>
    <row r="222" spans="1:10" s="259" customFormat="1" ht="18">
      <c r="A222" s="286"/>
      <c r="B222" s="286"/>
      <c r="C222" s="281"/>
      <c r="D222" s="281"/>
      <c r="E222" s="519"/>
      <c r="F222" s="519"/>
      <c r="H222" s="282"/>
    </row>
    <row r="223" spans="1:10" s="248" customFormat="1" ht="52">
      <c r="A223" s="279"/>
      <c r="B223" s="279">
        <v>44</v>
      </c>
      <c r="C223" s="264" t="s">
        <v>32</v>
      </c>
      <c r="D223" s="275" t="s">
        <v>532</v>
      </c>
      <c r="E223" s="249"/>
      <c r="F223" s="249"/>
      <c r="G223" s="255"/>
      <c r="H223" s="256"/>
      <c r="J223" s="249"/>
    </row>
    <row r="224" spans="1:10">
      <c r="B224" s="7"/>
      <c r="C224" s="24"/>
      <c r="D224" s="40" t="s">
        <v>533</v>
      </c>
      <c r="E224" s="1"/>
      <c r="F224" s="1"/>
    </row>
    <row r="225" spans="1:10" ht="29">
      <c r="B225" s="7"/>
      <c r="C225" s="24"/>
      <c r="D225" s="66" t="s">
        <v>436</v>
      </c>
      <c r="E225" s="1"/>
      <c r="F225" s="1"/>
    </row>
    <row r="226" spans="1:10" s="249" customFormat="1">
      <c r="A226" s="279"/>
      <c r="B226" s="279"/>
      <c r="C226" s="264"/>
      <c r="D226" s="275" t="s">
        <v>494</v>
      </c>
      <c r="E226" s="249" t="s">
        <v>295</v>
      </c>
      <c r="F226" s="532">
        <v>1</v>
      </c>
      <c r="G226" s="290"/>
      <c r="H226" s="256">
        <f>G226*F226</f>
        <v>0</v>
      </c>
    </row>
    <row r="227" spans="1:10" s="259" customFormat="1" ht="18">
      <c r="A227" s="286"/>
      <c r="B227" s="286"/>
      <c r="E227" s="519"/>
      <c r="F227" s="519"/>
      <c r="H227" s="282"/>
    </row>
    <row r="228" spans="1:10" s="259" customFormat="1" ht="70.5">
      <c r="A228" s="279"/>
      <c r="B228" s="279">
        <v>45</v>
      </c>
      <c r="C228" s="251" t="s">
        <v>273</v>
      </c>
      <c r="D228" s="275" t="s">
        <v>534</v>
      </c>
      <c r="E228" s="251"/>
      <c r="F228" s="251"/>
      <c r="G228" s="258"/>
      <c r="H228" s="256"/>
    </row>
    <row r="229" spans="1:10" s="249" customFormat="1">
      <c r="A229" s="279"/>
      <c r="B229" s="279"/>
      <c r="C229" s="253"/>
      <c r="D229" s="275" t="s">
        <v>494</v>
      </c>
      <c r="E229" s="249" t="s">
        <v>295</v>
      </c>
      <c r="F229" s="532">
        <v>1</v>
      </c>
      <c r="G229" s="290"/>
      <c r="H229" s="256">
        <f>G229*F229</f>
        <v>0</v>
      </c>
    </row>
    <row r="230" spans="1:10" s="259" customFormat="1">
      <c r="A230" s="247"/>
      <c r="B230" s="247"/>
      <c r="C230" s="251"/>
      <c r="D230" s="40" t="s">
        <v>535</v>
      </c>
      <c r="E230" s="251"/>
      <c r="F230" s="251"/>
      <c r="G230" s="258"/>
      <c r="H230" s="256"/>
    </row>
    <row r="231" spans="1:10" s="39" customFormat="1">
      <c r="A231" s="7"/>
      <c r="B231" s="7"/>
      <c r="C231" s="142"/>
      <c r="D231" s="272" t="s">
        <v>437</v>
      </c>
      <c r="E231" s="142"/>
      <c r="F231" s="142"/>
      <c r="G231" s="141"/>
      <c r="H231" s="108"/>
    </row>
    <row r="232" spans="1:10" s="259" customFormat="1" ht="18">
      <c r="A232" s="286"/>
      <c r="B232" s="286"/>
      <c r="E232" s="519"/>
      <c r="F232" s="519"/>
      <c r="H232" s="282"/>
    </row>
    <row r="233" spans="1:10" s="248" customFormat="1" ht="54">
      <c r="A233" s="279"/>
      <c r="B233" s="279">
        <v>46</v>
      </c>
      <c r="C233" s="264" t="s">
        <v>445</v>
      </c>
      <c r="D233" s="275" t="s">
        <v>536</v>
      </c>
      <c r="E233" s="249"/>
      <c r="F233" s="249"/>
      <c r="G233" s="255"/>
      <c r="H233" s="256"/>
      <c r="J233" s="249"/>
    </row>
    <row r="234" spans="1:10" s="249" customFormat="1">
      <c r="A234" s="279"/>
      <c r="B234" s="279"/>
      <c r="C234" s="264"/>
      <c r="D234" s="275" t="s">
        <v>494</v>
      </c>
      <c r="E234" s="249" t="s">
        <v>295</v>
      </c>
      <c r="F234" s="532">
        <v>1</v>
      </c>
      <c r="G234" s="290"/>
      <c r="H234" s="256">
        <f>G234*F234</f>
        <v>0</v>
      </c>
    </row>
    <row r="235" spans="1:10" s="23" customFormat="1">
      <c r="A235" s="56"/>
      <c r="B235" s="56"/>
      <c r="C235" s="24"/>
      <c r="D235" s="40" t="s">
        <v>537</v>
      </c>
      <c r="E235" s="11"/>
      <c r="F235" s="11"/>
      <c r="G235" s="130"/>
      <c r="H235" s="228"/>
      <c r="J235" s="11"/>
    </row>
    <row r="236" spans="1:10" s="23" customFormat="1" ht="39" customHeight="1">
      <c r="A236" s="56"/>
      <c r="B236" s="56"/>
      <c r="C236" s="24"/>
      <c r="D236" s="66" t="s">
        <v>436</v>
      </c>
      <c r="E236" s="11"/>
      <c r="F236" s="11"/>
      <c r="G236" s="130"/>
      <c r="H236" s="228"/>
      <c r="J236" s="11"/>
    </row>
    <row r="237" spans="1:10" s="259" customFormat="1" ht="18">
      <c r="A237" s="286"/>
      <c r="B237" s="286"/>
      <c r="E237" s="519"/>
      <c r="F237" s="519"/>
      <c r="H237" s="282"/>
    </row>
    <row r="238" spans="1:10" s="248" customFormat="1" ht="52">
      <c r="A238" s="283"/>
      <c r="B238" s="283">
        <v>47</v>
      </c>
      <c r="C238" s="264" t="s">
        <v>27</v>
      </c>
      <c r="D238" s="275" t="s">
        <v>538</v>
      </c>
      <c r="E238" s="249"/>
      <c r="F238" s="249"/>
      <c r="G238" s="255"/>
      <c r="H238" s="256"/>
      <c r="J238" s="249"/>
    </row>
    <row r="239" spans="1:10" s="249" customFormat="1">
      <c r="A239" s="283"/>
      <c r="B239" s="283"/>
      <c r="C239" s="264"/>
      <c r="D239" s="275" t="s">
        <v>494</v>
      </c>
      <c r="E239" s="249" t="s">
        <v>295</v>
      </c>
      <c r="F239" s="532">
        <v>1</v>
      </c>
      <c r="G239" s="290"/>
      <c r="H239" s="256">
        <f>G239*F239</f>
        <v>0</v>
      </c>
    </row>
    <row r="240" spans="1:10">
      <c r="A240" s="28"/>
      <c r="B240" s="28"/>
      <c r="C240" s="24"/>
      <c r="D240" s="40" t="s">
        <v>539</v>
      </c>
      <c r="E240" s="1"/>
      <c r="F240" s="1"/>
    </row>
    <row r="241" spans="1:10" s="23" customFormat="1" ht="30" customHeight="1">
      <c r="A241" s="56"/>
      <c r="B241" s="56"/>
      <c r="C241" s="11"/>
      <c r="D241" s="22" t="s">
        <v>436</v>
      </c>
      <c r="E241" s="11"/>
      <c r="F241" s="11"/>
      <c r="G241" s="130"/>
      <c r="H241" s="228"/>
      <c r="J241" s="11"/>
    </row>
    <row r="242" spans="1:10" s="259" customFormat="1" ht="18">
      <c r="A242" s="286"/>
      <c r="B242" s="286"/>
      <c r="E242" s="519"/>
      <c r="F242" s="519"/>
      <c r="H242" s="282"/>
    </row>
    <row r="243" spans="1:10" s="273" customFormat="1">
      <c r="A243" s="283"/>
      <c r="B243" s="283">
        <v>48</v>
      </c>
      <c r="C243" s="264" t="s">
        <v>242</v>
      </c>
      <c r="D243" s="275" t="s">
        <v>540</v>
      </c>
      <c r="E243" s="264"/>
      <c r="F243" s="264"/>
      <c r="G243" s="274"/>
      <c r="H243" s="269"/>
      <c r="J243" s="264"/>
    </row>
    <row r="244" spans="1:10" s="249" customFormat="1">
      <c r="A244" s="283"/>
      <c r="B244" s="283"/>
      <c r="C244" s="264"/>
      <c r="D244" s="275" t="s">
        <v>142</v>
      </c>
      <c r="E244" s="264" t="s">
        <v>143</v>
      </c>
      <c r="F244" s="533">
        <v>2</v>
      </c>
      <c r="G244" s="290"/>
      <c r="H244" s="256">
        <f>G244*F244</f>
        <v>0</v>
      </c>
    </row>
    <row r="245" spans="1:10" s="23" customFormat="1">
      <c r="A245" s="28"/>
      <c r="B245" s="28"/>
      <c r="C245" s="24"/>
      <c r="D245" s="40" t="s">
        <v>460</v>
      </c>
      <c r="E245" s="24"/>
      <c r="F245" s="24"/>
      <c r="G245" s="130"/>
      <c r="H245" s="228"/>
      <c r="J245" s="11"/>
    </row>
    <row r="246" spans="1:10" s="259" customFormat="1" ht="18">
      <c r="A246" s="286"/>
      <c r="B246" s="286"/>
      <c r="E246" s="519"/>
      <c r="F246" s="519"/>
      <c r="H246" s="282"/>
    </row>
    <row r="247" spans="1:10" s="248" customFormat="1" ht="29">
      <c r="A247" s="283"/>
      <c r="B247" s="283">
        <v>49</v>
      </c>
      <c r="C247" s="264" t="s">
        <v>25</v>
      </c>
      <c r="D247" s="284" t="s">
        <v>541</v>
      </c>
      <c r="E247" s="533"/>
      <c r="F247" s="533"/>
      <c r="G247" s="255"/>
      <c r="H247" s="256"/>
      <c r="J247" s="249"/>
    </row>
    <row r="248" spans="1:10" ht="25">
      <c r="A248" s="28"/>
      <c r="B248" s="28"/>
      <c r="C248" s="24"/>
      <c r="D248" s="291" t="s">
        <v>464</v>
      </c>
      <c r="E248" s="534"/>
      <c r="F248" s="534"/>
    </row>
    <row r="249" spans="1:10" ht="32.75" customHeight="1">
      <c r="A249" s="28"/>
      <c r="B249" s="28"/>
      <c r="C249" s="24"/>
      <c r="D249" s="291" t="s">
        <v>465</v>
      </c>
      <c r="E249" s="534"/>
      <c r="F249" s="534"/>
    </row>
    <row r="250" spans="1:10" ht="25">
      <c r="A250" s="28"/>
      <c r="B250" s="28"/>
      <c r="C250" s="24"/>
      <c r="D250" s="291" t="s">
        <v>466</v>
      </c>
      <c r="E250" s="534"/>
      <c r="F250" s="534"/>
    </row>
    <row r="251" spans="1:10">
      <c r="A251" s="28"/>
      <c r="B251" s="28"/>
      <c r="C251" s="24"/>
      <c r="D251" s="291" t="s">
        <v>467</v>
      </c>
      <c r="E251" s="534"/>
      <c r="F251" s="534"/>
    </row>
    <row r="252" spans="1:10" s="1" customFormat="1">
      <c r="A252" s="28"/>
      <c r="B252" s="28"/>
      <c r="C252" s="24"/>
      <c r="D252" s="66" t="s">
        <v>142</v>
      </c>
      <c r="E252" s="24" t="s">
        <v>143</v>
      </c>
      <c r="F252" s="534">
        <v>6</v>
      </c>
      <c r="G252" s="112"/>
      <c r="H252" s="108">
        <f>G252*F252</f>
        <v>0</v>
      </c>
    </row>
    <row r="253" spans="1:10" s="259" customFormat="1" ht="18">
      <c r="A253" s="280"/>
      <c r="B253" s="280"/>
      <c r="C253" s="281"/>
      <c r="D253" s="281"/>
      <c r="E253" s="535"/>
      <c r="F253" s="535"/>
      <c r="H253" s="282"/>
    </row>
    <row r="254" spans="1:10" s="252" customFormat="1" ht="35.25" customHeight="1">
      <c r="A254" s="283"/>
      <c r="B254" s="283">
        <v>50</v>
      </c>
      <c r="C254" s="264" t="s">
        <v>232</v>
      </c>
      <c r="D254" s="266" t="s">
        <v>542</v>
      </c>
      <c r="E254" s="264"/>
      <c r="F254" s="264"/>
      <c r="G254" s="260"/>
      <c r="H254" s="261"/>
      <c r="J254" s="253"/>
    </row>
    <row r="255" spans="1:10" ht="25">
      <c r="A255" s="28"/>
      <c r="B255" s="28"/>
      <c r="C255" s="24"/>
      <c r="D255" s="291" t="s">
        <v>464</v>
      </c>
      <c r="E255" s="534"/>
      <c r="F255" s="534"/>
    </row>
    <row r="256" spans="1:10" ht="30.5" customHeight="1">
      <c r="A256" s="28"/>
      <c r="B256" s="28"/>
      <c r="C256" s="24"/>
      <c r="D256" s="291" t="s">
        <v>465</v>
      </c>
      <c r="E256" s="534"/>
      <c r="F256" s="534"/>
    </row>
    <row r="257" spans="1:8" ht="29">
      <c r="B257" s="7"/>
      <c r="C257" s="11"/>
      <c r="D257" s="3" t="s">
        <v>466</v>
      </c>
      <c r="E257" s="1"/>
      <c r="F257" s="1"/>
    </row>
    <row r="258" spans="1:8">
      <c r="B258" s="7"/>
      <c r="C258" s="11"/>
      <c r="D258" s="3" t="s">
        <v>467</v>
      </c>
      <c r="E258" s="1"/>
      <c r="F258" s="1"/>
    </row>
    <row r="259" spans="1:8" s="249" customFormat="1">
      <c r="A259" s="279"/>
      <c r="B259" s="279"/>
      <c r="C259" s="253"/>
      <c r="D259" s="254" t="s">
        <v>142</v>
      </c>
      <c r="E259" s="249" t="s">
        <v>143</v>
      </c>
      <c r="F259" s="532">
        <v>1</v>
      </c>
      <c r="G259" s="290"/>
      <c r="H259" s="256">
        <f>G259*F259</f>
        <v>0</v>
      </c>
    </row>
    <row r="260" spans="1:8" s="259" customFormat="1" ht="18">
      <c r="A260" s="286"/>
      <c r="B260" s="286"/>
      <c r="E260" s="519"/>
      <c r="F260" s="519"/>
      <c r="H260" s="282"/>
    </row>
    <row r="261" spans="1:8" s="281" customFormat="1">
      <c r="A261" s="283"/>
      <c r="B261" s="283">
        <v>51</v>
      </c>
      <c r="C261" s="265" t="s">
        <v>275</v>
      </c>
      <c r="D261" s="519" t="s">
        <v>276</v>
      </c>
      <c r="E261" s="538"/>
      <c r="F261" s="538"/>
      <c r="G261" s="302"/>
      <c r="H261" s="269"/>
    </row>
    <row r="262" spans="1:8" s="264" customFormat="1">
      <c r="A262" s="283"/>
      <c r="B262" s="283"/>
      <c r="D262" s="275" t="s">
        <v>494</v>
      </c>
      <c r="E262" s="264" t="s">
        <v>295</v>
      </c>
      <c r="F262" s="533">
        <v>1</v>
      </c>
      <c r="G262" s="303"/>
      <c r="H262" s="269">
        <f>G262*F262</f>
        <v>0</v>
      </c>
    </row>
    <row r="263" spans="1:8" s="305" customFormat="1" ht="41.5">
      <c r="A263" s="28"/>
      <c r="B263" s="28"/>
      <c r="C263" s="71"/>
      <c r="D263" s="291" t="s">
        <v>543</v>
      </c>
      <c r="E263" s="539"/>
      <c r="F263" s="539"/>
      <c r="G263" s="304"/>
      <c r="H263" s="111"/>
    </row>
    <row r="264" spans="1:8" s="40" customFormat="1">
      <c r="A264" s="28"/>
      <c r="B264" s="28"/>
      <c r="C264" s="71"/>
      <c r="D264" s="40" t="s">
        <v>434</v>
      </c>
      <c r="E264" s="71"/>
      <c r="F264" s="71"/>
      <c r="G264" s="271"/>
      <c r="H264" s="111"/>
    </row>
    <row r="265" spans="1:8" s="40" customFormat="1">
      <c r="A265" s="28"/>
      <c r="B265" s="28"/>
      <c r="C265" s="71"/>
      <c r="D265" s="40" t="s">
        <v>453</v>
      </c>
      <c r="E265" s="71"/>
      <c r="F265" s="71"/>
      <c r="G265" s="271"/>
      <c r="H265" s="111"/>
    </row>
    <row r="266" spans="1:8" s="40" customFormat="1">
      <c r="A266" s="28"/>
      <c r="B266" s="28"/>
      <c r="C266" s="71"/>
      <c r="D266" s="272" t="s">
        <v>436</v>
      </c>
      <c r="E266" s="71"/>
      <c r="F266" s="71"/>
      <c r="G266" s="271"/>
      <c r="H266" s="111"/>
    </row>
    <row r="267" spans="1:8" s="281" customFormat="1" ht="18">
      <c r="A267" s="280"/>
      <c r="B267" s="280"/>
      <c r="E267" s="535"/>
      <c r="F267" s="535"/>
      <c r="H267" s="306"/>
    </row>
    <row r="268" spans="1:8" s="270" customFormat="1">
      <c r="A268" s="283"/>
      <c r="B268" s="283">
        <v>52</v>
      </c>
      <c r="C268" s="265" t="s">
        <v>277</v>
      </c>
      <c r="D268" s="520" t="s">
        <v>278</v>
      </c>
      <c r="E268" s="265"/>
      <c r="F268" s="265"/>
      <c r="G268" s="268"/>
      <c r="H268" s="269"/>
    </row>
    <row r="269" spans="1:8" s="264" customFormat="1">
      <c r="A269" s="283"/>
      <c r="B269" s="283"/>
      <c r="D269" s="275" t="s">
        <v>494</v>
      </c>
      <c r="E269" s="264" t="s">
        <v>295</v>
      </c>
      <c r="F269" s="533">
        <v>1</v>
      </c>
      <c r="G269" s="303"/>
      <c r="H269" s="269">
        <f>G269*F269</f>
        <v>0</v>
      </c>
    </row>
    <row r="270" spans="1:8" s="40" customFormat="1" ht="34.25" customHeight="1">
      <c r="A270" s="28"/>
      <c r="B270" s="28"/>
      <c r="C270" s="71"/>
      <c r="D270" s="41" t="s">
        <v>432</v>
      </c>
      <c r="E270" s="71"/>
      <c r="F270" s="71"/>
      <c r="G270" s="271"/>
      <c r="H270" s="111"/>
    </row>
    <row r="271" spans="1:8" s="40" customFormat="1">
      <c r="A271" s="28"/>
      <c r="B271" s="28"/>
      <c r="C271" s="71"/>
      <c r="D271" s="40" t="s">
        <v>433</v>
      </c>
      <c r="E271" s="71"/>
      <c r="F271" s="71"/>
      <c r="G271" s="271"/>
      <c r="H271" s="111"/>
    </row>
    <row r="272" spans="1:8" s="40" customFormat="1">
      <c r="A272" s="28"/>
      <c r="B272" s="28"/>
      <c r="C272" s="71"/>
      <c r="D272" s="40" t="s">
        <v>454</v>
      </c>
      <c r="E272" s="71"/>
      <c r="F272" s="71"/>
      <c r="G272" s="271"/>
      <c r="H272" s="111"/>
    </row>
    <row r="273" spans="1:10" s="40" customFormat="1">
      <c r="A273" s="28"/>
      <c r="B273" s="28"/>
      <c r="C273" s="71"/>
      <c r="D273" s="272" t="s">
        <v>436</v>
      </c>
      <c r="E273" s="71"/>
      <c r="F273" s="71"/>
      <c r="G273" s="271"/>
      <c r="H273" s="111"/>
    </row>
    <row r="274" spans="1:10" s="281" customFormat="1" ht="18">
      <c r="A274" s="280"/>
      <c r="B274" s="280"/>
      <c r="E274" s="535"/>
      <c r="F274" s="535"/>
      <c r="H274" s="306"/>
    </row>
    <row r="275" spans="1:10" s="292" customFormat="1" ht="41.5">
      <c r="A275" s="283"/>
      <c r="B275" s="283">
        <v>53</v>
      </c>
      <c r="C275" s="264" t="s">
        <v>11</v>
      </c>
      <c r="D275" s="284" t="s">
        <v>544</v>
      </c>
      <c r="E275" s="533"/>
      <c r="F275" s="264"/>
      <c r="G275" s="307"/>
      <c r="H275" s="269"/>
      <c r="J275" s="264"/>
    </row>
    <row r="276" spans="1:10" s="264" customFormat="1">
      <c r="A276" s="283"/>
      <c r="B276" s="283"/>
      <c r="D276" s="275" t="s">
        <v>142</v>
      </c>
      <c r="E276" s="264" t="s">
        <v>143</v>
      </c>
      <c r="F276" s="533">
        <v>4</v>
      </c>
      <c r="G276" s="303"/>
      <c r="H276" s="269">
        <f>G276*F276</f>
        <v>0</v>
      </c>
    </row>
    <row r="277" spans="1:10" s="293" customFormat="1">
      <c r="A277" s="28"/>
      <c r="B277" s="28"/>
      <c r="C277" s="24"/>
      <c r="D277" s="40" t="s">
        <v>545</v>
      </c>
      <c r="E277" s="534"/>
      <c r="F277" s="534"/>
      <c r="G277" s="308"/>
      <c r="H277" s="111"/>
      <c r="J277" s="24"/>
    </row>
    <row r="278" spans="1:10" s="281" customFormat="1" ht="18">
      <c r="A278" s="280"/>
      <c r="B278" s="280"/>
      <c r="E278" s="535"/>
      <c r="F278" s="535"/>
      <c r="H278" s="306"/>
    </row>
    <row r="279" spans="1:10" s="273" customFormat="1" ht="43.5">
      <c r="A279" s="283"/>
      <c r="B279" s="283">
        <v>54</v>
      </c>
      <c r="C279" s="264" t="s">
        <v>233</v>
      </c>
      <c r="D279" s="266" t="s">
        <v>546</v>
      </c>
      <c r="E279" s="264"/>
      <c r="F279" s="264"/>
      <c r="G279" s="274"/>
      <c r="H279" s="269"/>
      <c r="J279" s="264"/>
    </row>
    <row r="280" spans="1:10" s="264" customFormat="1">
      <c r="A280" s="283"/>
      <c r="B280" s="283"/>
      <c r="D280" s="275" t="s">
        <v>142</v>
      </c>
      <c r="E280" s="264" t="s">
        <v>143</v>
      </c>
      <c r="F280" s="533">
        <v>6</v>
      </c>
      <c r="G280" s="303"/>
      <c r="H280" s="269">
        <f>G280*F280</f>
        <v>0</v>
      </c>
    </row>
    <row r="281" spans="1:10" s="20" customFormat="1">
      <c r="A281" s="28"/>
      <c r="B281" s="28"/>
      <c r="C281" s="24"/>
      <c r="D281" s="40" t="s">
        <v>547</v>
      </c>
      <c r="E281" s="24"/>
      <c r="F281" s="24"/>
      <c r="G281" s="127"/>
      <c r="H281" s="111"/>
      <c r="J281" s="24"/>
    </row>
    <row r="282" spans="1:10" s="20" customFormat="1" ht="29">
      <c r="A282" s="28"/>
      <c r="B282" s="28"/>
      <c r="C282" s="24"/>
      <c r="D282" s="66" t="s">
        <v>436</v>
      </c>
      <c r="E282" s="24"/>
      <c r="F282" s="24"/>
      <c r="G282" s="127"/>
      <c r="H282" s="111"/>
      <c r="J282" s="24"/>
    </row>
    <row r="283" spans="1:10" s="281" customFormat="1" ht="18">
      <c r="A283" s="280"/>
      <c r="B283" s="280"/>
      <c r="E283" s="535"/>
      <c r="F283" s="535"/>
      <c r="H283" s="306"/>
    </row>
    <row r="284" spans="1:10" s="273" customFormat="1" ht="43.5">
      <c r="A284" s="283"/>
      <c r="B284" s="283">
        <v>54</v>
      </c>
      <c r="C284" s="264" t="s">
        <v>548</v>
      </c>
      <c r="D284" s="266" t="s">
        <v>549</v>
      </c>
      <c r="E284" s="264"/>
      <c r="F284" s="264"/>
      <c r="G284" s="274"/>
      <c r="H284" s="269"/>
      <c r="J284" s="264"/>
    </row>
    <row r="285" spans="1:10" s="264" customFormat="1">
      <c r="A285" s="283"/>
      <c r="B285" s="283"/>
      <c r="D285" s="275" t="s">
        <v>142</v>
      </c>
      <c r="E285" s="264" t="s">
        <v>143</v>
      </c>
      <c r="F285" s="533">
        <v>1</v>
      </c>
      <c r="G285" s="303"/>
      <c r="H285" s="269">
        <f>G285*F285</f>
        <v>0</v>
      </c>
    </row>
    <row r="286" spans="1:10" s="20" customFormat="1">
      <c r="A286" s="28"/>
      <c r="B286" s="28"/>
      <c r="C286" s="24"/>
      <c r="D286" s="40" t="s">
        <v>550</v>
      </c>
      <c r="G286" s="127"/>
      <c r="H286" s="111"/>
      <c r="J286" s="24"/>
    </row>
    <row r="287" spans="1:10" s="20" customFormat="1" ht="29">
      <c r="A287" s="28"/>
      <c r="B287" s="28"/>
      <c r="C287" s="24"/>
      <c r="D287" s="66" t="s">
        <v>436</v>
      </c>
      <c r="G287" s="127"/>
      <c r="H287" s="111"/>
      <c r="J287" s="24"/>
    </row>
    <row r="288" spans="1:10" s="20" customFormat="1">
      <c r="A288" s="28"/>
      <c r="B288" s="24"/>
      <c r="C288" s="24"/>
      <c r="D288" s="66"/>
      <c r="G288" s="127"/>
      <c r="H288" s="111"/>
      <c r="J288" s="24"/>
    </row>
    <row r="289" spans="1:12">
      <c r="A289" s="44" t="s">
        <v>290</v>
      </c>
      <c r="B289" s="13"/>
      <c r="C289" s="13"/>
      <c r="D289" s="48" t="s">
        <v>291</v>
      </c>
      <c r="E289" s="44"/>
      <c r="F289" s="82"/>
      <c r="G289" s="145"/>
      <c r="H289" s="106">
        <f>SUM(H6:H287)</f>
        <v>0</v>
      </c>
      <c r="J289" s="2"/>
      <c r="K289" s="1"/>
      <c r="L289" s="3"/>
    </row>
    <row r="290" spans="1:12">
      <c r="D290" s="2"/>
    </row>
    <row r="291" spans="1:12">
      <c r="D291" s="2"/>
    </row>
    <row r="292" spans="1:12">
      <c r="D292" s="2"/>
    </row>
    <row r="293" spans="1:12">
      <c r="D293" s="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CB211-4796-407E-9CEF-67774E226970}">
  <sheetPr>
    <pageSetUpPr fitToPage="1"/>
  </sheetPr>
  <dimension ref="A1:L32"/>
  <sheetViews>
    <sheetView workbookViewId="0">
      <selection activeCell="G30" sqref="G30"/>
    </sheetView>
  </sheetViews>
  <sheetFormatPr defaultRowHeight="14.5"/>
  <cols>
    <col min="2" max="2" width="5.90625" style="129" customWidth="1"/>
    <col min="3" max="3" width="6.90625" style="129" customWidth="1"/>
    <col min="4" max="4" width="63.453125" style="104" customWidth="1"/>
    <col min="5" max="5" width="8.90625" style="132"/>
    <col min="6" max="6" width="8.90625" style="26"/>
    <col min="7" max="8" width="19.54296875" style="133" customWidth="1"/>
  </cols>
  <sheetData>
    <row r="1" spans="1:12" s="2" customFormat="1" ht="18.5">
      <c r="A1" s="5"/>
      <c r="B1" s="1"/>
      <c r="C1" s="1"/>
      <c r="D1" s="22"/>
      <c r="G1" s="112"/>
      <c r="H1" s="112"/>
      <c r="J1" s="1"/>
    </row>
    <row r="2" spans="1:12" s="2" customFormat="1" ht="21">
      <c r="A2" s="14"/>
      <c r="B2" s="14"/>
      <c r="C2" s="14"/>
      <c r="D2" s="14" t="s">
        <v>33</v>
      </c>
      <c r="E2" s="15"/>
      <c r="F2" s="81"/>
      <c r="G2" s="144"/>
      <c r="H2" s="105"/>
      <c r="K2" s="1"/>
      <c r="L2" s="3"/>
    </row>
    <row r="3" spans="1:12" s="2" customFormat="1" ht="18.5">
      <c r="A3" s="44" t="s">
        <v>155</v>
      </c>
      <c r="B3" s="13"/>
      <c r="C3" s="13"/>
      <c r="D3" s="13" t="s">
        <v>292</v>
      </c>
      <c r="E3" s="44"/>
      <c r="F3" s="82"/>
      <c r="G3" s="145"/>
      <c r="H3" s="106"/>
      <c r="K3" s="1"/>
      <c r="L3" s="3"/>
    </row>
    <row r="4" spans="1:12" s="2" customFormat="1" ht="18.5">
      <c r="A4" s="5"/>
      <c r="B4" s="5"/>
      <c r="C4" s="5"/>
      <c r="D4" s="5"/>
      <c r="E4" s="5"/>
      <c r="F4" s="5"/>
      <c r="G4" s="108"/>
      <c r="H4" s="108"/>
      <c r="J4" s="1"/>
    </row>
    <row r="5" spans="1:12" s="2" customFormat="1">
      <c r="A5" s="6" t="s">
        <v>6</v>
      </c>
      <c r="B5" s="6" t="s">
        <v>0</v>
      </c>
      <c r="C5" s="6" t="s">
        <v>1</v>
      </c>
      <c r="D5" s="6" t="s">
        <v>2</v>
      </c>
      <c r="E5" s="6" t="s">
        <v>16</v>
      </c>
      <c r="F5" s="6" t="s">
        <v>3</v>
      </c>
      <c r="G5" s="109"/>
      <c r="H5" s="109" t="s">
        <v>5</v>
      </c>
      <c r="J5" s="1"/>
    </row>
    <row r="6" spans="1:12" s="2" customFormat="1">
      <c r="A6" s="7"/>
      <c r="B6" s="7"/>
      <c r="C6" s="7"/>
      <c r="D6" s="7"/>
      <c r="E6" s="7"/>
      <c r="F6" s="7"/>
      <c r="G6" s="110"/>
      <c r="H6" s="110"/>
      <c r="J6" s="1"/>
    </row>
    <row r="7" spans="1:12" s="2" customFormat="1" ht="18.5">
      <c r="A7" s="143"/>
      <c r="B7" s="96"/>
      <c r="C7" s="96"/>
      <c r="D7" s="96" t="s">
        <v>286</v>
      </c>
      <c r="E7" s="96"/>
      <c r="F7" s="96"/>
      <c r="G7" s="121"/>
      <c r="H7" s="121"/>
      <c r="J7" s="1"/>
    </row>
    <row r="8" spans="1:12" s="124" customFormat="1" ht="18.5">
      <c r="A8" s="122"/>
      <c r="B8" s="122"/>
      <c r="C8" s="122"/>
      <c r="D8" s="122"/>
      <c r="E8" s="122"/>
      <c r="F8" s="122"/>
      <c r="G8" s="123"/>
      <c r="H8" s="123"/>
      <c r="J8" s="125"/>
    </row>
    <row r="9" spans="1:12" s="2" customFormat="1" ht="18.5">
      <c r="A9" s="5"/>
      <c r="B9" s="5"/>
      <c r="C9" s="5"/>
      <c r="D9" s="126" t="s">
        <v>260</v>
      </c>
      <c r="E9" s="5"/>
      <c r="F9" s="5"/>
      <c r="G9" s="108"/>
      <c r="H9" s="108"/>
      <c r="J9" s="1"/>
    </row>
    <row r="10" spans="1:12" s="2" customFormat="1">
      <c r="A10" s="4"/>
      <c r="B10" s="1">
        <v>1</v>
      </c>
      <c r="C10" s="97"/>
      <c r="D10" s="46" t="s">
        <v>261</v>
      </c>
      <c r="G10" s="112"/>
      <c r="H10" s="127"/>
      <c r="I10" s="128"/>
      <c r="J10" s="1"/>
    </row>
    <row r="11" spans="1:12" s="2" customFormat="1">
      <c r="A11" s="4"/>
      <c r="B11" s="1"/>
      <c r="C11" s="1"/>
      <c r="D11" s="46" t="s">
        <v>262</v>
      </c>
      <c r="G11" s="112"/>
      <c r="H11" s="127"/>
      <c r="J11" s="1"/>
    </row>
    <row r="12" spans="1:12" s="2" customFormat="1">
      <c r="A12" s="4"/>
      <c r="B12" s="1"/>
      <c r="C12" s="1"/>
      <c r="D12" s="21" t="s">
        <v>263</v>
      </c>
      <c r="G12" s="112"/>
      <c r="H12" s="127"/>
      <c r="J12" s="1"/>
    </row>
    <row r="13" spans="1:12">
      <c r="A13" s="4"/>
      <c r="C13" s="23"/>
      <c r="D13" s="21"/>
      <c r="E13" s="23"/>
      <c r="F13" s="23"/>
      <c r="G13" s="130"/>
      <c r="H13" s="127"/>
    </row>
    <row r="14" spans="1:12">
      <c r="A14" s="4"/>
      <c r="C14" s="23"/>
      <c r="D14" s="21" t="s">
        <v>111</v>
      </c>
      <c r="E14" s="23"/>
      <c r="F14" s="23"/>
      <c r="G14" s="130"/>
      <c r="H14" s="127"/>
    </row>
    <row r="15" spans="1:12" ht="26">
      <c r="A15" s="4"/>
      <c r="C15" s="23"/>
      <c r="D15" s="42" t="s">
        <v>556</v>
      </c>
      <c r="E15" s="23"/>
      <c r="F15" s="23"/>
      <c r="G15" s="130"/>
      <c r="H15" s="127"/>
    </row>
    <row r="16" spans="1:12">
      <c r="A16" s="4"/>
      <c r="C16" s="23"/>
      <c r="D16" s="88"/>
      <c r="E16" s="23"/>
      <c r="F16" s="23"/>
      <c r="G16" s="130"/>
      <c r="H16" s="127"/>
    </row>
    <row r="17" spans="1:12">
      <c r="A17" s="4"/>
      <c r="C17" s="23"/>
      <c r="D17" s="64" t="s">
        <v>264</v>
      </c>
      <c r="E17" s="7" t="s">
        <v>77</v>
      </c>
      <c r="F17" s="83">
        <v>15</v>
      </c>
      <c r="G17" s="110"/>
      <c r="H17" s="131">
        <f>F17*G17</f>
        <v>0</v>
      </c>
    </row>
    <row r="18" spans="1:12">
      <c r="A18" s="4"/>
      <c r="C18" s="23"/>
      <c r="D18" s="91"/>
      <c r="E18" s="23"/>
      <c r="F18" s="23"/>
      <c r="G18" s="130"/>
      <c r="H18" s="127"/>
    </row>
    <row r="19" spans="1:12">
      <c r="A19" s="4"/>
      <c r="C19" s="23"/>
      <c r="D19" s="46"/>
      <c r="E19" s="7"/>
      <c r="F19" s="83"/>
      <c r="G19" s="110"/>
      <c r="H19" s="127"/>
    </row>
    <row r="20" spans="1:12">
      <c r="A20" s="4"/>
      <c r="B20" s="1"/>
      <c r="D20" s="46"/>
      <c r="H20" s="112"/>
    </row>
    <row r="21" spans="1:12" s="2" customFormat="1" ht="18.5">
      <c r="A21" s="44" t="s">
        <v>155</v>
      </c>
      <c r="B21" s="13"/>
      <c r="C21" s="13"/>
      <c r="D21" s="48" t="s">
        <v>293</v>
      </c>
      <c r="E21" s="44"/>
      <c r="F21" s="82"/>
      <c r="G21" s="145"/>
      <c r="H21" s="106">
        <f>SUM(H8:H20)</f>
        <v>0</v>
      </c>
      <c r="K21" s="1"/>
      <c r="L21" s="3"/>
    </row>
    <row r="22" spans="1:12" ht="18.5">
      <c r="A22" s="4"/>
      <c r="C22" s="30"/>
      <c r="D22" s="134"/>
      <c r="E22" s="135"/>
      <c r="F22" s="135"/>
      <c r="G22" s="136"/>
      <c r="H22" s="137"/>
      <c r="I22" s="128"/>
    </row>
    <row r="23" spans="1:12">
      <c r="A23" s="4"/>
      <c r="C23" s="2"/>
      <c r="D23" s="134"/>
      <c r="E23" s="135"/>
      <c r="F23" s="135"/>
      <c r="G23" s="136"/>
      <c r="H23" s="137"/>
      <c r="I23" s="128"/>
    </row>
    <row r="24" spans="1:12">
      <c r="A24" s="4"/>
      <c r="D24" s="88"/>
      <c r="E24" s="135"/>
      <c r="F24" s="135"/>
      <c r="G24" s="136"/>
      <c r="H24" s="137"/>
    </row>
    <row r="25" spans="1:12">
      <c r="A25" s="4"/>
      <c r="B25" s="1"/>
      <c r="C25" s="23"/>
      <c r="D25" s="46"/>
      <c r="E25" s="7"/>
      <c r="F25" s="7"/>
      <c r="G25" s="110"/>
      <c r="H25" s="110"/>
      <c r="I25" s="138"/>
    </row>
    <row r="26" spans="1:12">
      <c r="A26" s="4"/>
      <c r="B26" s="1"/>
      <c r="H26" s="112"/>
    </row>
    <row r="27" spans="1:12">
      <c r="A27" s="4"/>
      <c r="C27" s="2"/>
      <c r="D27" s="99"/>
      <c r="E27" s="2"/>
      <c r="F27" s="2"/>
      <c r="G27" s="112"/>
      <c r="H27" s="127"/>
      <c r="I27" s="128"/>
    </row>
    <row r="28" spans="1:12">
      <c r="A28" s="4"/>
      <c r="H28" s="112"/>
    </row>
    <row r="29" spans="1:12">
      <c r="A29" s="4"/>
      <c r="C29" s="98"/>
      <c r="D29" s="139"/>
      <c r="E29" s="20"/>
      <c r="F29" s="20"/>
      <c r="G29" s="140"/>
      <c r="H29" s="112"/>
    </row>
    <row r="30" spans="1:12">
      <c r="A30" s="4"/>
      <c r="H30" s="112"/>
    </row>
    <row r="31" spans="1:12">
      <c r="A31" s="4"/>
      <c r="B31" s="1"/>
      <c r="H31" s="112"/>
    </row>
    <row r="32" spans="1:12">
      <c r="A32" s="4"/>
      <c r="B32" s="1"/>
      <c r="H32" s="112"/>
    </row>
  </sheetData>
  <pageMargins left="0.70866141732283472" right="0.70866141732283472" top="0.74803149606299213" bottom="0.74803149606299213" header="0.31496062992125984" footer="0.31496062992125984"/>
  <pageSetup paperSize="9" scale="61" fitToHeight="0" orientation="portrait" horizontalDpi="4294967293" r:id="rId1"/>
  <headerFooter>
    <oddHeader xml:space="preserve">&amp;LInvestitor:&amp;"-,Podebljano" Agencija za komercijalnu djelatnost d.o.o.&amp;"-,Uobičajeno"
Građevina: Savska cesta 31, Zagreb&amp;RDATUM: 10/2023
</oddHeader>
    <oddFooter>&amp;LTROŠKOVNIK UZ PROJEKT UNUTARNJEG UREĐENJA&amp;RStranica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D2697-374D-4FE6-9853-005B468B9E9E}">
  <sheetPr>
    <pageSetUpPr fitToPage="1"/>
  </sheetPr>
  <dimension ref="A1:G17"/>
  <sheetViews>
    <sheetView tabSelected="1" zoomScale="90" zoomScaleNormal="90" zoomScaleSheetLayoutView="100" workbookViewId="0">
      <selection activeCell="E19" sqref="E19"/>
    </sheetView>
  </sheetViews>
  <sheetFormatPr defaultRowHeight="14.5"/>
  <cols>
    <col min="1" max="1" width="9.36328125" customWidth="1"/>
    <col min="2" max="2" width="6.54296875" customWidth="1"/>
    <col min="3" max="3" width="8" customWidth="1"/>
    <col min="4" max="4" width="71.453125" customWidth="1"/>
    <col min="5" max="5" width="25.90625" style="147" customWidth="1"/>
  </cols>
  <sheetData>
    <row r="1" spans="1:7" s="2" customFormat="1" ht="18.5">
      <c r="A1" s="5"/>
      <c r="C1" s="1"/>
      <c r="D1" s="3"/>
      <c r="E1" s="112"/>
      <c r="G1" s="1"/>
    </row>
    <row r="2" spans="1:7" s="2" customFormat="1" ht="21" customHeight="1">
      <c r="A2" s="10"/>
      <c r="B2" s="10"/>
      <c r="C2" s="10"/>
      <c r="D2" s="10" t="s">
        <v>33</v>
      </c>
      <c r="E2" s="120"/>
      <c r="G2" s="1"/>
    </row>
    <row r="3" spans="1:7" s="2" customFormat="1" ht="18.75" customHeight="1">
      <c r="A3" s="9"/>
      <c r="B3" s="9"/>
      <c r="C3" s="9"/>
      <c r="D3" s="9" t="s">
        <v>44</v>
      </c>
      <c r="E3" s="146"/>
      <c r="G3" s="1"/>
    </row>
    <row r="4" spans="1:7" s="2" customFormat="1" ht="6.75" customHeight="1">
      <c r="A4" s="5"/>
      <c r="B4" s="5"/>
      <c r="C4" s="5"/>
      <c r="D4" s="5"/>
      <c r="E4" s="108"/>
      <c r="G4" s="1"/>
    </row>
    <row r="5" spans="1:7" s="4" customFormat="1" ht="13">
      <c r="A5" s="6" t="s">
        <v>6</v>
      </c>
      <c r="B5" s="6" t="s">
        <v>0</v>
      </c>
      <c r="C5" s="6" t="s">
        <v>1</v>
      </c>
      <c r="D5" s="6" t="s">
        <v>2</v>
      </c>
      <c r="E5" s="109" t="s">
        <v>5</v>
      </c>
      <c r="G5" s="7"/>
    </row>
    <row r="6" spans="1:7" ht="21">
      <c r="A6" s="14"/>
      <c r="B6" s="14"/>
      <c r="C6" s="14"/>
      <c r="D6" s="14" t="s">
        <v>428</v>
      </c>
      <c r="E6" s="105"/>
    </row>
    <row r="7" spans="1:7" ht="18.5">
      <c r="A7" s="13"/>
      <c r="B7" s="13"/>
      <c r="C7" s="13"/>
      <c r="D7" s="13"/>
      <c r="E7" s="106"/>
    </row>
    <row r="8" spans="1:7">
      <c r="A8" s="4"/>
      <c r="B8" s="2" t="s">
        <v>62</v>
      </c>
      <c r="C8" s="1"/>
      <c r="D8" s="3" t="s">
        <v>45</v>
      </c>
      <c r="E8" s="112">
        <f>'RUŠENJA I DEMONTAŽA'!H84</f>
        <v>0</v>
      </c>
    </row>
    <row r="9" spans="1:7">
      <c r="A9" s="4"/>
      <c r="B9" s="2" t="s">
        <v>66</v>
      </c>
      <c r="C9" s="1"/>
      <c r="D9" s="3" t="s">
        <v>46</v>
      </c>
      <c r="E9" s="112">
        <f>'ZIDARSKI RADOVI'!H45</f>
        <v>0</v>
      </c>
    </row>
    <row r="10" spans="1:7">
      <c r="B10" s="2" t="s">
        <v>67</v>
      </c>
      <c r="D10" t="s">
        <v>71</v>
      </c>
      <c r="E10" s="147">
        <f>'GIPS-KARTONSKI RADOVI'!H51</f>
        <v>0</v>
      </c>
    </row>
    <row r="11" spans="1:7">
      <c r="B11" s="2" t="s">
        <v>287</v>
      </c>
      <c r="D11" t="s">
        <v>68</v>
      </c>
      <c r="E11" s="147">
        <f>'STOLARSKI RADOVI'!H69</f>
        <v>0</v>
      </c>
    </row>
    <row r="12" spans="1:7">
      <c r="B12" s="2" t="s">
        <v>13</v>
      </c>
      <c r="D12" t="s">
        <v>288</v>
      </c>
      <c r="E12" s="147">
        <f>'STAKLARSKI I BRAVARSKI RADOVI'!H32</f>
        <v>0</v>
      </c>
    </row>
    <row r="13" spans="1:7">
      <c r="B13" s="2" t="s">
        <v>69</v>
      </c>
      <c r="D13" t="s">
        <v>47</v>
      </c>
      <c r="E13" s="147">
        <f>'PODOPOLAGAČKI RADOVI '!H205</f>
        <v>0</v>
      </c>
    </row>
    <row r="14" spans="1:7">
      <c r="B14" s="2" t="s">
        <v>70</v>
      </c>
      <c r="D14" t="s">
        <v>294</v>
      </c>
      <c r="E14" s="147">
        <f>'SOBOSLIKARSKO-LIČILAČKI RADOVI'!H83</f>
        <v>0</v>
      </c>
    </row>
    <row r="15" spans="1:7">
      <c r="B15" s="2" t="s">
        <v>290</v>
      </c>
      <c r="D15" t="s">
        <v>15</v>
      </c>
      <c r="E15" s="147">
        <f>'NAMJEŠTAJ  I OPREMA'!H289</f>
        <v>0</v>
      </c>
    </row>
    <row r="16" spans="1:7">
      <c r="B16" s="2" t="s">
        <v>155</v>
      </c>
      <c r="D16" t="s">
        <v>292</v>
      </c>
      <c r="E16" s="147">
        <f>'OSTALI RADOVI'!H21</f>
        <v>0</v>
      </c>
    </row>
    <row r="17" spans="1:5">
      <c r="A17" s="27"/>
      <c r="B17" s="27"/>
      <c r="C17" s="27"/>
      <c r="D17" s="27" t="s">
        <v>613</v>
      </c>
      <c r="E17" s="148">
        <f>SUM(E8:E16)</f>
        <v>0</v>
      </c>
    </row>
  </sheetData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&amp;LInvestitor: &amp;"-,Podebljano"Agencija za komercijalnu djelatnost d.o.o.&amp;"-,Uobičajeno"
Građevina: Savska cesta 31, Zagreb&amp;RDATUM 10/2023</oddHeader>
    <oddFooter>&amp;LTROŠKOVNIK UZ PROJEKT UNUTARNJEG UREĐENJA&amp;RStranica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A7B67-A57F-48D5-95EC-43E7A1E45692}">
  <sheetPr>
    <pageSetUpPr fitToPage="1"/>
  </sheetPr>
  <dimension ref="A2:L84"/>
  <sheetViews>
    <sheetView zoomScale="90" zoomScaleNormal="90" zoomScaleSheetLayoutView="100" workbookViewId="0">
      <selection activeCell="E10" sqref="E10:E82"/>
    </sheetView>
  </sheetViews>
  <sheetFormatPr defaultColWidth="9.08984375" defaultRowHeight="18.5"/>
  <cols>
    <col min="1" max="1" width="11.90625" style="5" customWidth="1"/>
    <col min="2" max="2" width="6.36328125" style="1" customWidth="1"/>
    <col min="3" max="3" width="7.453125" style="7" customWidth="1"/>
    <col min="4" max="4" width="64.36328125" style="3" customWidth="1"/>
    <col min="5" max="5" width="11.6328125" style="4" customWidth="1"/>
    <col min="6" max="6" width="9.08984375" style="466"/>
    <col min="7" max="7" width="20.54296875" style="112" customWidth="1"/>
    <col min="8" max="8" width="19.36328125" style="514" customWidth="1"/>
    <col min="9" max="9" width="19.54296875" style="2" customWidth="1"/>
    <col min="10" max="10" width="9.08984375" style="2"/>
    <col min="11" max="11" width="9.08984375" style="1"/>
    <col min="12" max="12" width="24.6328125" style="3" customWidth="1"/>
    <col min="13" max="16384" width="9.08984375" style="2"/>
  </cols>
  <sheetData>
    <row r="2" spans="1:12" ht="21">
      <c r="A2" s="15"/>
      <c r="B2" s="457"/>
      <c r="C2" s="458"/>
      <c r="D2" s="14" t="s">
        <v>33</v>
      </c>
      <c r="E2" s="459"/>
      <c r="F2" s="460"/>
      <c r="G2" s="105"/>
      <c r="H2" s="461"/>
    </row>
    <row r="3" spans="1:12">
      <c r="A3" s="44" t="s">
        <v>62</v>
      </c>
      <c r="B3" s="462"/>
      <c r="C3" s="463"/>
      <c r="D3" s="13" t="s">
        <v>49</v>
      </c>
      <c r="E3" s="464"/>
      <c r="F3" s="465"/>
      <c r="G3" s="106"/>
      <c r="H3" s="107"/>
    </row>
    <row r="4" spans="1:12" ht="6.75" customHeight="1">
      <c r="D4" s="5"/>
      <c r="G4" s="108"/>
      <c r="H4" s="108"/>
    </row>
    <row r="5" spans="1:12" s="4" customFormat="1">
      <c r="A5" s="6" t="s">
        <v>6</v>
      </c>
      <c r="B5" s="462" t="s">
        <v>0</v>
      </c>
      <c r="C5" s="6" t="s">
        <v>1</v>
      </c>
      <c r="D5" s="6" t="s">
        <v>2</v>
      </c>
      <c r="E5" s="464" t="s">
        <v>16</v>
      </c>
      <c r="F5" s="465" t="s">
        <v>3</v>
      </c>
      <c r="G5" s="109" t="s">
        <v>4</v>
      </c>
      <c r="H5" s="107" t="s">
        <v>5</v>
      </c>
      <c r="K5" s="7"/>
      <c r="L5" s="21"/>
    </row>
    <row r="6" spans="1:12" s="4" customFormat="1">
      <c r="A6" s="7"/>
      <c r="B6" s="1"/>
      <c r="C6" s="7"/>
      <c r="D6" s="7"/>
      <c r="F6" s="466"/>
      <c r="G6" s="110"/>
      <c r="H6" s="108"/>
      <c r="K6" s="7"/>
      <c r="L6" s="21"/>
    </row>
    <row r="7" spans="1:12" s="4" customFormat="1" ht="21">
      <c r="A7" s="467"/>
      <c r="B7" s="468"/>
      <c r="C7" s="469"/>
      <c r="D7" s="470" t="s">
        <v>429</v>
      </c>
      <c r="E7" s="471"/>
      <c r="F7" s="472"/>
      <c r="G7" s="473"/>
      <c r="H7" s="474"/>
      <c r="K7" s="7"/>
      <c r="L7" s="21"/>
    </row>
    <row r="8" spans="1:12" s="4" customFormat="1">
      <c r="A8" s="47" t="s">
        <v>62</v>
      </c>
      <c r="B8" s="475"/>
      <c r="C8" s="476"/>
      <c r="D8" s="17" t="s">
        <v>63</v>
      </c>
      <c r="E8" s="477"/>
      <c r="F8" s="478"/>
      <c r="G8" s="479"/>
      <c r="H8" s="480"/>
      <c r="K8" s="7"/>
      <c r="L8" s="21"/>
    </row>
    <row r="9" spans="1:12" s="18" customFormat="1" ht="60" customHeight="1">
      <c r="A9" s="51"/>
      <c r="B9" s="24">
        <v>1</v>
      </c>
      <c r="C9" s="28" t="s">
        <v>90</v>
      </c>
      <c r="D9" s="481" t="s">
        <v>414</v>
      </c>
      <c r="F9" s="482"/>
      <c r="G9" s="483"/>
      <c r="H9" s="111"/>
      <c r="K9" s="28"/>
      <c r="L9" s="42"/>
    </row>
    <row r="10" spans="1:12" s="18" customFormat="1" ht="17.25" customHeight="1">
      <c r="A10" s="51"/>
      <c r="B10" s="24"/>
      <c r="C10" s="484"/>
      <c r="D10" s="481" t="s">
        <v>285</v>
      </c>
      <c r="E10" s="28" t="s">
        <v>72</v>
      </c>
      <c r="F10" s="499">
        <v>1</v>
      </c>
      <c r="G10" s="483"/>
      <c r="H10" s="111">
        <f>G10*F10</f>
        <v>0</v>
      </c>
      <c r="K10" s="28"/>
      <c r="L10" s="42"/>
    </row>
    <row r="11" spans="1:12" s="489" customFormat="1" ht="17.25" customHeight="1">
      <c r="A11" s="486"/>
      <c r="B11" s="487"/>
      <c r="C11" s="488"/>
      <c r="D11" s="523" t="s">
        <v>198</v>
      </c>
      <c r="E11" s="516">
        <f>130+152</f>
        <v>282</v>
      </c>
      <c r="F11" s="526"/>
      <c r="G11" s="490"/>
      <c r="H11" s="491"/>
      <c r="K11" s="492"/>
      <c r="L11" s="493"/>
    </row>
    <row r="12" spans="1:12" s="489" customFormat="1" ht="17.25" customHeight="1">
      <c r="A12" s="486"/>
      <c r="B12" s="487"/>
      <c r="C12" s="488"/>
      <c r="D12" s="523" t="s">
        <v>253</v>
      </c>
      <c r="E12" s="516">
        <v>20</v>
      </c>
      <c r="F12" s="526"/>
      <c r="G12" s="490"/>
      <c r="H12" s="491"/>
      <c r="K12" s="492"/>
      <c r="L12" s="493"/>
    </row>
    <row r="13" spans="1:12" s="18" customFormat="1" ht="17.25" customHeight="1">
      <c r="A13" s="51"/>
      <c r="B13" s="24"/>
      <c r="C13" s="484"/>
      <c r="D13" s="494"/>
      <c r="E13" s="28"/>
      <c r="F13" s="499"/>
      <c r="G13" s="485"/>
      <c r="H13" s="111"/>
      <c r="K13" s="28"/>
      <c r="L13" s="42"/>
    </row>
    <row r="14" spans="1:12" s="18" customFormat="1" ht="17.25" customHeight="1">
      <c r="A14" s="51"/>
      <c r="B14" s="24">
        <v>2</v>
      </c>
      <c r="C14" s="28" t="s">
        <v>249</v>
      </c>
      <c r="D14" s="495" t="s">
        <v>245</v>
      </c>
      <c r="E14" s="28"/>
      <c r="F14" s="499"/>
      <c r="G14" s="485"/>
      <c r="H14" s="111"/>
      <c r="K14" s="28"/>
      <c r="L14" s="42"/>
    </row>
    <row r="15" spans="1:12" s="18" customFormat="1" ht="17.25" customHeight="1">
      <c r="A15" s="51"/>
      <c r="B15" s="24"/>
      <c r="C15" s="484"/>
      <c r="D15" s="481" t="s">
        <v>254</v>
      </c>
      <c r="E15" s="28"/>
      <c r="F15" s="499"/>
      <c r="G15" s="485"/>
      <c r="H15" s="111"/>
      <c r="K15" s="28"/>
      <c r="L15" s="42"/>
    </row>
    <row r="16" spans="1:12" s="18" customFormat="1" ht="33" customHeight="1">
      <c r="A16" s="51"/>
      <c r="B16" s="24"/>
      <c r="C16" s="484"/>
      <c r="D16" s="481" t="s">
        <v>247</v>
      </c>
      <c r="E16" s="28"/>
      <c r="F16" s="499"/>
      <c r="G16" s="485"/>
      <c r="H16" s="111"/>
      <c r="K16" s="28"/>
      <c r="L16" s="42"/>
    </row>
    <row r="17" spans="1:12" s="18" customFormat="1" ht="12.75" customHeight="1">
      <c r="A17" s="51"/>
      <c r="B17" s="24"/>
      <c r="C17" s="484"/>
      <c r="D17" s="481" t="s">
        <v>246</v>
      </c>
      <c r="E17" s="28"/>
      <c r="F17" s="499"/>
      <c r="G17" s="485"/>
      <c r="H17" s="111"/>
      <c r="K17" s="28"/>
      <c r="L17" s="42"/>
    </row>
    <row r="18" spans="1:12" s="18" customFormat="1" ht="19.5" customHeight="1">
      <c r="A18" s="51"/>
      <c r="B18" s="24"/>
      <c r="C18" s="484"/>
      <c r="D18" s="481" t="s">
        <v>248</v>
      </c>
      <c r="E18" s="28" t="s">
        <v>75</v>
      </c>
      <c r="F18" s="496">
        <v>14.2</v>
      </c>
      <c r="G18" s="110"/>
      <c r="H18" s="108">
        <f>F18*G18</f>
        <v>0</v>
      </c>
      <c r="K18" s="28"/>
      <c r="L18" s="42"/>
    </row>
    <row r="19" spans="1:12" s="18" customFormat="1" ht="12.75" customHeight="1">
      <c r="A19" s="51"/>
      <c r="B19" s="24"/>
      <c r="C19" s="484"/>
      <c r="D19" s="481"/>
      <c r="E19" s="28"/>
      <c r="F19" s="499"/>
      <c r="G19" s="485"/>
      <c r="H19" s="111"/>
      <c r="K19" s="28"/>
      <c r="L19" s="42"/>
    </row>
    <row r="20" spans="1:12" s="4" customFormat="1" ht="51.75" customHeight="1">
      <c r="A20" s="7"/>
      <c r="B20" s="1">
        <v>3</v>
      </c>
      <c r="C20" s="7" t="s">
        <v>91</v>
      </c>
      <c r="D20" s="481" t="s">
        <v>296</v>
      </c>
      <c r="E20" s="7"/>
      <c r="F20" s="496"/>
      <c r="G20" s="110"/>
      <c r="H20" s="108"/>
      <c r="K20" s="7"/>
      <c r="L20" s="21"/>
    </row>
    <row r="21" spans="1:12" s="4" customFormat="1">
      <c r="A21" s="7"/>
      <c r="B21" s="1"/>
      <c r="C21" s="7"/>
      <c r="D21" s="497" t="s">
        <v>89</v>
      </c>
      <c r="E21" s="7" t="s">
        <v>64</v>
      </c>
      <c r="F21" s="496">
        <f>SUM(F25:F53)</f>
        <v>12</v>
      </c>
      <c r="G21" s="110"/>
      <c r="H21" s="108">
        <f>F21*G21</f>
        <v>0</v>
      </c>
      <c r="K21" s="7"/>
      <c r="L21" s="21"/>
    </row>
    <row r="22" spans="1:12" s="4" customFormat="1">
      <c r="A22" s="7"/>
      <c r="B22" s="1"/>
      <c r="C22" s="7"/>
      <c r="D22" s="497"/>
      <c r="E22" s="7"/>
      <c r="F22" s="496"/>
      <c r="G22" s="110"/>
      <c r="H22" s="108"/>
      <c r="K22" s="7"/>
      <c r="L22" s="21"/>
    </row>
    <row r="23" spans="1:12" s="28" customFormat="1">
      <c r="B23" s="24"/>
      <c r="D23" s="498" t="s">
        <v>417</v>
      </c>
      <c r="F23" s="499"/>
      <c r="G23" s="500"/>
      <c r="H23" s="111"/>
    </row>
    <row r="24" spans="1:12" s="505" customFormat="1">
      <c r="A24" s="501"/>
      <c r="B24" s="524"/>
      <c r="C24" s="501"/>
      <c r="D24" s="502" t="s">
        <v>297</v>
      </c>
      <c r="E24" s="501"/>
      <c r="F24" s="527"/>
      <c r="G24" s="503"/>
      <c r="H24" s="504"/>
    </row>
    <row r="25" spans="1:12" s="505" customFormat="1" ht="39">
      <c r="B25" s="524"/>
      <c r="C25" s="501"/>
      <c r="D25" s="506" t="s">
        <v>299</v>
      </c>
      <c r="E25" s="501" t="s">
        <v>64</v>
      </c>
      <c r="F25" s="527">
        <v>1</v>
      </c>
      <c r="G25" s="507"/>
      <c r="H25" s="508"/>
    </row>
    <row r="26" spans="1:12" s="505" customFormat="1">
      <c r="B26" s="524"/>
      <c r="C26" s="501"/>
      <c r="D26" s="506"/>
      <c r="E26" s="501"/>
      <c r="F26" s="527"/>
      <c r="G26" s="507"/>
      <c r="H26" s="508"/>
    </row>
    <row r="27" spans="1:12" s="505" customFormat="1">
      <c r="A27" s="501"/>
      <c r="B27" s="524"/>
      <c r="C27" s="501"/>
      <c r="D27" s="502" t="s">
        <v>298</v>
      </c>
      <c r="E27" s="501"/>
      <c r="F27" s="527"/>
      <c r="G27" s="503"/>
      <c r="H27" s="504"/>
    </row>
    <row r="28" spans="1:12" s="505" customFormat="1" ht="39">
      <c r="B28" s="525"/>
      <c r="C28" s="501"/>
      <c r="D28" s="506" t="s">
        <v>217</v>
      </c>
      <c r="E28" s="501" t="s">
        <v>64</v>
      </c>
      <c r="F28" s="527">
        <v>1</v>
      </c>
      <c r="G28" s="507"/>
      <c r="H28" s="508"/>
    </row>
    <row r="29" spans="1:12" s="505" customFormat="1">
      <c r="B29" s="525"/>
      <c r="C29" s="501"/>
      <c r="D29" s="506"/>
      <c r="E29" s="501"/>
      <c r="F29" s="527"/>
      <c r="G29" s="507"/>
      <c r="H29" s="508"/>
    </row>
    <row r="30" spans="1:12" s="505" customFormat="1">
      <c r="A30" s="501"/>
      <c r="B30" s="524"/>
      <c r="C30" s="501"/>
      <c r="D30" s="502" t="s">
        <v>300</v>
      </c>
      <c r="E30" s="501"/>
      <c r="F30" s="527"/>
      <c r="G30" s="503"/>
      <c r="H30" s="504"/>
    </row>
    <row r="31" spans="1:12" s="505" customFormat="1" ht="39">
      <c r="B31" s="524"/>
      <c r="C31" s="501"/>
      <c r="D31" s="506" t="s">
        <v>217</v>
      </c>
      <c r="E31" s="501" t="s">
        <v>64</v>
      </c>
      <c r="F31" s="527">
        <v>1</v>
      </c>
      <c r="G31" s="507"/>
      <c r="H31" s="508"/>
    </row>
    <row r="32" spans="1:12" s="505" customFormat="1">
      <c r="B32" s="524"/>
      <c r="C32" s="501"/>
      <c r="D32" s="506"/>
      <c r="E32" s="501"/>
      <c r="F32" s="527"/>
      <c r="G32" s="507"/>
      <c r="H32" s="508"/>
    </row>
    <row r="33" spans="1:8" s="505" customFormat="1">
      <c r="A33" s="501"/>
      <c r="B33" s="524"/>
      <c r="C33" s="501"/>
      <c r="D33" s="502" t="s">
        <v>301</v>
      </c>
      <c r="E33" s="501"/>
      <c r="F33" s="527"/>
      <c r="G33" s="503"/>
      <c r="H33" s="504"/>
    </row>
    <row r="34" spans="1:8" s="505" customFormat="1" ht="39">
      <c r="B34" s="524"/>
      <c r="C34" s="501"/>
      <c r="D34" s="506" t="s">
        <v>217</v>
      </c>
      <c r="E34" s="501" t="s">
        <v>64</v>
      </c>
      <c r="F34" s="527">
        <v>1</v>
      </c>
      <c r="G34" s="507"/>
      <c r="H34" s="508"/>
    </row>
    <row r="35" spans="1:8" s="505" customFormat="1">
      <c r="B35" s="524"/>
      <c r="C35" s="501"/>
      <c r="D35" s="506"/>
      <c r="E35" s="501"/>
      <c r="F35" s="527"/>
      <c r="G35" s="507"/>
      <c r="H35" s="508"/>
    </row>
    <row r="36" spans="1:8" s="505" customFormat="1">
      <c r="A36" s="501"/>
      <c r="B36" s="524"/>
      <c r="C36" s="501"/>
      <c r="D36" s="502" t="s">
        <v>302</v>
      </c>
      <c r="E36" s="501"/>
      <c r="F36" s="527"/>
      <c r="G36" s="503"/>
      <c r="H36" s="504"/>
    </row>
    <row r="37" spans="1:8" s="505" customFormat="1" ht="26">
      <c r="B37" s="524"/>
      <c r="C37" s="501"/>
      <c r="D37" s="506" t="s">
        <v>88</v>
      </c>
      <c r="E37" s="501" t="s">
        <v>64</v>
      </c>
      <c r="F37" s="527">
        <v>2</v>
      </c>
      <c r="G37" s="507"/>
      <c r="H37" s="508"/>
    </row>
    <row r="38" spans="1:8" s="505" customFormat="1">
      <c r="B38" s="524"/>
      <c r="C38" s="501"/>
      <c r="D38" s="506"/>
      <c r="E38" s="501"/>
      <c r="F38" s="527"/>
      <c r="G38" s="507"/>
      <c r="H38" s="508"/>
    </row>
    <row r="39" spans="1:8" s="505" customFormat="1">
      <c r="A39" s="501"/>
      <c r="B39" s="524"/>
      <c r="C39" s="501"/>
      <c r="D39" s="502" t="s">
        <v>303</v>
      </c>
      <c r="E39" s="501"/>
      <c r="F39" s="527"/>
      <c r="G39" s="503"/>
      <c r="H39" s="504"/>
    </row>
    <row r="40" spans="1:8" s="505" customFormat="1" ht="39">
      <c r="B40" s="524"/>
      <c r="C40" s="501"/>
      <c r="D40" s="506" t="s">
        <v>217</v>
      </c>
      <c r="E40" s="501" t="s">
        <v>64</v>
      </c>
      <c r="F40" s="527">
        <v>1</v>
      </c>
      <c r="G40" s="507"/>
      <c r="H40" s="508"/>
    </row>
    <row r="41" spans="1:8" s="505" customFormat="1">
      <c r="A41" s="501"/>
      <c r="B41" s="524"/>
      <c r="C41" s="501"/>
      <c r="D41" s="502"/>
      <c r="E41" s="501"/>
      <c r="F41" s="527"/>
      <c r="G41" s="503"/>
      <c r="H41" s="504"/>
    </row>
    <row r="42" spans="1:8" s="501" customFormat="1">
      <c r="B42" s="524"/>
      <c r="D42" s="509" t="s">
        <v>416</v>
      </c>
      <c r="F42" s="527"/>
      <c r="G42" s="503"/>
      <c r="H42" s="504"/>
    </row>
    <row r="43" spans="1:8" s="505" customFormat="1">
      <c r="A43" s="501"/>
      <c r="B43" s="524"/>
      <c r="C43" s="501"/>
      <c r="D43" s="502" t="s">
        <v>304</v>
      </c>
      <c r="E43" s="501"/>
      <c r="F43" s="527"/>
      <c r="G43" s="503"/>
      <c r="H43" s="504"/>
    </row>
    <row r="44" spans="1:8" s="505" customFormat="1" ht="39">
      <c r="B44" s="524"/>
      <c r="C44" s="501"/>
      <c r="D44" s="506" t="s">
        <v>217</v>
      </c>
      <c r="E44" s="501" t="s">
        <v>64</v>
      </c>
      <c r="F44" s="527">
        <v>1</v>
      </c>
      <c r="G44" s="507"/>
      <c r="H44" s="508"/>
    </row>
    <row r="45" spans="1:8" s="505" customFormat="1">
      <c r="B45" s="524"/>
      <c r="C45" s="501"/>
      <c r="D45" s="506"/>
      <c r="E45" s="501"/>
      <c r="F45" s="527"/>
      <c r="G45" s="507"/>
      <c r="H45" s="508"/>
    </row>
    <row r="46" spans="1:8" s="505" customFormat="1">
      <c r="A46" s="501"/>
      <c r="B46" s="524"/>
      <c r="C46" s="501"/>
      <c r="D46" s="502" t="s">
        <v>305</v>
      </c>
      <c r="E46" s="501"/>
      <c r="F46" s="527"/>
      <c r="G46" s="503"/>
      <c r="H46" s="504"/>
    </row>
    <row r="47" spans="1:8" s="505" customFormat="1" ht="39">
      <c r="B47" s="524"/>
      <c r="C47" s="501"/>
      <c r="D47" s="506" t="s">
        <v>306</v>
      </c>
      <c r="E47" s="501" t="s">
        <v>64</v>
      </c>
      <c r="F47" s="527">
        <v>1</v>
      </c>
      <c r="G47" s="507"/>
      <c r="H47" s="508"/>
    </row>
    <row r="48" spans="1:8" s="505" customFormat="1">
      <c r="B48" s="524"/>
      <c r="C48" s="501"/>
      <c r="D48" s="506"/>
      <c r="E48" s="501"/>
      <c r="F48" s="527"/>
      <c r="G48" s="507"/>
      <c r="H48" s="508"/>
    </row>
    <row r="49" spans="1:12" s="505" customFormat="1">
      <c r="A49" s="501"/>
      <c r="B49" s="524"/>
      <c r="C49" s="501"/>
      <c r="D49" s="502" t="s">
        <v>307</v>
      </c>
      <c r="E49" s="501"/>
      <c r="F49" s="527"/>
      <c r="G49" s="503"/>
      <c r="H49" s="504"/>
    </row>
    <row r="50" spans="1:12" s="505" customFormat="1" ht="39">
      <c r="B50" s="524"/>
      <c r="C50" s="501"/>
      <c r="D50" s="506" t="s">
        <v>217</v>
      </c>
      <c r="E50" s="501" t="s">
        <v>64</v>
      </c>
      <c r="F50" s="527">
        <v>2</v>
      </c>
      <c r="G50" s="507"/>
      <c r="H50" s="508"/>
    </row>
    <row r="51" spans="1:12" s="505" customFormat="1">
      <c r="B51" s="524"/>
      <c r="C51" s="501"/>
      <c r="D51" s="506"/>
      <c r="E51" s="501"/>
      <c r="F51" s="527"/>
      <c r="G51" s="507"/>
      <c r="H51" s="508"/>
    </row>
    <row r="52" spans="1:12" s="505" customFormat="1">
      <c r="A52" s="501"/>
      <c r="B52" s="524"/>
      <c r="C52" s="501"/>
      <c r="D52" s="502" t="s">
        <v>308</v>
      </c>
      <c r="E52" s="501"/>
      <c r="F52" s="527"/>
      <c r="G52" s="503"/>
      <c r="H52" s="504"/>
    </row>
    <row r="53" spans="1:12" s="505" customFormat="1" ht="39">
      <c r="B53" s="524"/>
      <c r="C53" s="501"/>
      <c r="D53" s="506" t="s">
        <v>217</v>
      </c>
      <c r="E53" s="501" t="s">
        <v>64</v>
      </c>
      <c r="F53" s="527">
        <v>1</v>
      </c>
      <c r="G53" s="507"/>
      <c r="H53" s="508"/>
    </row>
    <row r="54" spans="1:12" s="4" customFormat="1">
      <c r="A54" s="7"/>
      <c r="B54" s="1"/>
      <c r="C54" s="7"/>
      <c r="D54" s="481"/>
      <c r="E54" s="7"/>
      <c r="F54" s="496"/>
      <c r="G54" s="110"/>
      <c r="H54" s="108"/>
      <c r="K54" s="7"/>
      <c r="L54" s="21"/>
    </row>
    <row r="55" spans="1:12" s="4" customFormat="1" ht="65.25" customHeight="1">
      <c r="A55" s="7"/>
      <c r="B55" s="1">
        <v>4</v>
      </c>
      <c r="C55" s="7" t="s">
        <v>94</v>
      </c>
      <c r="D55" s="481" t="s">
        <v>92</v>
      </c>
      <c r="E55" s="7" t="s">
        <v>72</v>
      </c>
      <c r="F55" s="496">
        <v>1</v>
      </c>
      <c r="G55" s="110"/>
      <c r="H55" s="108">
        <f>F55*G55</f>
        <v>0</v>
      </c>
      <c r="K55" s="7"/>
      <c r="L55" s="21"/>
    </row>
    <row r="56" spans="1:12" s="4" customFormat="1">
      <c r="A56" s="7"/>
      <c r="B56" s="1"/>
      <c r="C56" s="7"/>
      <c r="D56" s="481"/>
      <c r="E56" s="7"/>
      <c r="F56" s="496"/>
      <c r="G56" s="110"/>
      <c r="H56" s="108"/>
      <c r="K56" s="7"/>
      <c r="L56" s="21"/>
    </row>
    <row r="57" spans="1:12" s="4" customFormat="1" ht="54.75" customHeight="1">
      <c r="A57" s="7"/>
      <c r="B57" s="1">
        <v>5</v>
      </c>
      <c r="C57" s="7" t="s">
        <v>95</v>
      </c>
      <c r="D57" s="481" t="s">
        <v>73</v>
      </c>
      <c r="E57" s="7" t="s">
        <v>72</v>
      </c>
      <c r="F57" s="496">
        <v>1</v>
      </c>
      <c r="G57" s="110"/>
      <c r="H57" s="108">
        <f>F57*G57</f>
        <v>0</v>
      </c>
      <c r="K57" s="7"/>
      <c r="L57" s="21"/>
    </row>
    <row r="58" spans="1:12" s="4" customFormat="1">
      <c r="A58" s="7"/>
      <c r="B58" s="1"/>
      <c r="C58" s="7"/>
      <c r="D58" s="481"/>
      <c r="E58" s="7"/>
      <c r="F58" s="496"/>
      <c r="G58" s="110"/>
      <c r="H58" s="108"/>
      <c r="K58" s="7"/>
      <c r="L58" s="21"/>
    </row>
    <row r="59" spans="1:12" s="4" customFormat="1" ht="24">
      <c r="A59" s="7"/>
      <c r="B59" s="1">
        <v>6</v>
      </c>
      <c r="C59" s="7" t="s">
        <v>311</v>
      </c>
      <c r="D59" s="481" t="s">
        <v>415</v>
      </c>
      <c r="E59" s="7"/>
      <c r="F59" s="496"/>
      <c r="G59" s="110"/>
      <c r="H59" s="108"/>
      <c r="K59" s="7"/>
      <c r="L59" s="21"/>
    </row>
    <row r="60" spans="1:12" s="7" customFormat="1">
      <c r="B60" s="1"/>
      <c r="D60" s="497" t="s">
        <v>76</v>
      </c>
      <c r="E60" s="7" t="s">
        <v>77</v>
      </c>
      <c r="F60" s="496">
        <f>SUM(F62:F63)</f>
        <v>23.8</v>
      </c>
      <c r="G60" s="110"/>
      <c r="H60" s="108">
        <f>F60*G60</f>
        <v>0</v>
      </c>
      <c r="L60" s="46"/>
    </row>
    <row r="61" spans="1:12" s="4" customFormat="1">
      <c r="A61" s="7"/>
      <c r="B61" s="1"/>
      <c r="C61" s="7"/>
      <c r="D61" s="481" t="s">
        <v>309</v>
      </c>
      <c r="E61" s="7"/>
      <c r="F61" s="496"/>
      <c r="G61" s="110"/>
      <c r="H61" s="108"/>
      <c r="K61" s="7"/>
      <c r="L61" s="21"/>
    </row>
    <row r="62" spans="1:12" s="4" customFormat="1">
      <c r="A62" s="7"/>
      <c r="B62" s="1"/>
      <c r="C62" s="7"/>
      <c r="D62" s="510" t="s">
        <v>154</v>
      </c>
      <c r="E62" s="501" t="s">
        <v>77</v>
      </c>
      <c r="F62" s="527">
        <f>D63</f>
        <v>23.8</v>
      </c>
      <c r="G62" s="110"/>
      <c r="H62" s="108"/>
      <c r="K62" s="7"/>
      <c r="L62" s="21"/>
    </row>
    <row r="63" spans="1:12" s="4" customFormat="1">
      <c r="A63" s="7"/>
      <c r="B63" s="1"/>
      <c r="C63" s="7"/>
      <c r="D63" s="522">
        <v>23.8</v>
      </c>
      <c r="E63" s="501"/>
      <c r="F63" s="527"/>
      <c r="G63" s="110"/>
      <c r="H63" s="108"/>
      <c r="K63" s="7"/>
      <c r="L63" s="21"/>
    </row>
    <row r="64" spans="1:12" s="69" customFormat="1">
      <c r="A64" s="68"/>
      <c r="B64" s="524"/>
      <c r="C64" s="501"/>
      <c r="D64" s="511"/>
      <c r="E64" s="501"/>
      <c r="F64" s="527"/>
      <c r="G64" s="512"/>
      <c r="H64" s="504"/>
      <c r="K64" s="68"/>
      <c r="L64" s="513"/>
    </row>
    <row r="65" spans="1:12" s="4" customFormat="1" ht="60">
      <c r="A65" s="7"/>
      <c r="B65" s="1">
        <v>7</v>
      </c>
      <c r="C65" s="7" t="s">
        <v>96</v>
      </c>
      <c r="D65" s="481" t="s">
        <v>310</v>
      </c>
      <c r="E65" s="7"/>
      <c r="F65" s="496"/>
      <c r="G65" s="110"/>
      <c r="H65" s="108"/>
      <c r="K65" s="7"/>
      <c r="L65" s="21"/>
    </row>
    <row r="66" spans="1:12" s="7" customFormat="1">
      <c r="B66" s="1"/>
      <c r="D66" s="497" t="s">
        <v>74</v>
      </c>
      <c r="E66" s="7" t="s">
        <v>75</v>
      </c>
      <c r="F66" s="496">
        <f>SUM(F67:F70)</f>
        <v>197.16</v>
      </c>
      <c r="G66" s="110"/>
      <c r="H66" s="108">
        <f>F66*G66</f>
        <v>0</v>
      </c>
      <c r="L66" s="46"/>
    </row>
    <row r="67" spans="1:12" s="69" customFormat="1">
      <c r="A67" s="68"/>
      <c r="B67" s="524"/>
      <c r="C67" s="501"/>
      <c r="D67" s="510" t="s">
        <v>154</v>
      </c>
      <c r="E67" s="501" t="s">
        <v>75</v>
      </c>
      <c r="F67" s="527">
        <f>D68</f>
        <v>78.569999999999993</v>
      </c>
      <c r="G67" s="512"/>
      <c r="H67" s="504"/>
      <c r="K67" s="68"/>
      <c r="L67" s="513"/>
    </row>
    <row r="68" spans="1:12" s="69" customFormat="1">
      <c r="A68" s="68"/>
      <c r="B68" s="524"/>
      <c r="C68" s="501"/>
      <c r="D68" s="522">
        <f>11.25+9.65+11.5+17.09+29.08</f>
        <v>78.569999999999993</v>
      </c>
      <c r="E68" s="501"/>
      <c r="F68" s="527"/>
      <c r="G68" s="512"/>
      <c r="H68" s="504"/>
      <c r="K68" s="68"/>
      <c r="L68" s="513"/>
    </row>
    <row r="69" spans="1:12" s="69" customFormat="1">
      <c r="A69" s="68"/>
      <c r="B69" s="524"/>
      <c r="C69" s="501"/>
      <c r="D69" s="510" t="s">
        <v>153</v>
      </c>
      <c r="E69" s="501" t="s">
        <v>75</v>
      </c>
      <c r="F69" s="527">
        <f>D70</f>
        <v>118.59</v>
      </c>
      <c r="G69" s="512"/>
      <c r="H69" s="504"/>
      <c r="K69" s="68"/>
      <c r="L69" s="513"/>
    </row>
    <row r="70" spans="1:12" s="69" customFormat="1">
      <c r="A70" s="68"/>
      <c r="B70" s="524"/>
      <c r="C70" s="501"/>
      <c r="D70" s="522">
        <f>14.13+44.29+13.38+46.79</f>
        <v>118.59</v>
      </c>
      <c r="E70" s="501"/>
      <c r="F70" s="527"/>
      <c r="G70" s="512"/>
      <c r="H70" s="504"/>
      <c r="K70" s="68"/>
      <c r="L70" s="513"/>
    </row>
    <row r="71" spans="1:12" s="69" customFormat="1">
      <c r="A71" s="68"/>
      <c r="B71" s="524"/>
      <c r="C71" s="501"/>
      <c r="D71" s="510"/>
      <c r="E71" s="501"/>
      <c r="F71" s="527"/>
      <c r="G71" s="512"/>
      <c r="H71" s="504"/>
      <c r="K71" s="68"/>
      <c r="L71" s="513"/>
    </row>
    <row r="72" spans="1:12" s="69" customFormat="1">
      <c r="A72" s="68"/>
      <c r="B72" s="524">
        <v>8</v>
      </c>
      <c r="C72" s="501" t="s">
        <v>97</v>
      </c>
      <c r="D72" s="515" t="s">
        <v>255</v>
      </c>
      <c r="E72" s="501"/>
      <c r="F72" s="527"/>
      <c r="G72" s="512"/>
      <c r="H72" s="504"/>
      <c r="K72" s="68"/>
      <c r="L72" s="513"/>
    </row>
    <row r="73" spans="1:12" s="7" customFormat="1">
      <c r="B73" s="1"/>
      <c r="D73" s="497" t="s">
        <v>76</v>
      </c>
      <c r="E73" s="7" t="s">
        <v>77</v>
      </c>
      <c r="F73" s="496">
        <v>20</v>
      </c>
      <c r="G73" s="110"/>
      <c r="H73" s="108">
        <f>F73*G73</f>
        <v>0</v>
      </c>
      <c r="L73" s="46"/>
    </row>
    <row r="74" spans="1:12">
      <c r="A74" s="124"/>
      <c r="B74" s="125"/>
      <c r="C74" s="516"/>
      <c r="D74" s="124"/>
      <c r="E74" s="516"/>
      <c r="F74" s="528"/>
      <c r="G74" s="517"/>
      <c r="H74" s="518"/>
    </row>
    <row r="75" spans="1:12" s="4" customFormat="1" ht="24">
      <c r="A75" s="7"/>
      <c r="B75" s="1">
        <v>9</v>
      </c>
      <c r="C75" s="7" t="s">
        <v>98</v>
      </c>
      <c r="D75" s="481" t="s">
        <v>93</v>
      </c>
      <c r="E75" s="7"/>
      <c r="F75" s="496"/>
      <c r="G75" s="110"/>
      <c r="H75" s="108"/>
      <c r="K75" s="7"/>
      <c r="L75" s="21"/>
    </row>
    <row r="76" spans="1:12" s="4" customFormat="1">
      <c r="A76" s="7"/>
      <c r="B76" s="1"/>
      <c r="C76" s="7"/>
      <c r="D76" s="481" t="s">
        <v>78</v>
      </c>
      <c r="E76" s="7" t="s">
        <v>80</v>
      </c>
      <c r="F76" s="496">
        <v>1</v>
      </c>
      <c r="G76" s="110"/>
      <c r="H76" s="108">
        <f t="shared" ref="H76:H77" si="0">F76*G76</f>
        <v>0</v>
      </c>
      <c r="K76" s="7"/>
      <c r="L76" s="21"/>
    </row>
    <row r="77" spans="1:12" s="4" customFormat="1">
      <c r="A77" s="7"/>
      <c r="B77" s="1"/>
      <c r="C77" s="7"/>
      <c r="D77" s="481" t="s">
        <v>79</v>
      </c>
      <c r="E77" s="7" t="s">
        <v>81</v>
      </c>
      <c r="F77" s="496">
        <v>1</v>
      </c>
      <c r="G77" s="110"/>
      <c r="H77" s="108">
        <f t="shared" si="0"/>
        <v>0</v>
      </c>
      <c r="K77" s="7"/>
      <c r="L77" s="21"/>
    </row>
    <row r="78" spans="1:12" s="4" customFormat="1">
      <c r="A78" s="7"/>
      <c r="B78" s="1"/>
      <c r="C78" s="7"/>
      <c r="D78" s="481"/>
      <c r="E78" s="7"/>
      <c r="F78" s="496"/>
      <c r="G78" s="110"/>
      <c r="H78" s="108"/>
      <c r="K78" s="7"/>
      <c r="L78" s="21"/>
    </row>
    <row r="79" spans="1:12" s="4" customFormat="1" ht="29.4" customHeight="1">
      <c r="A79" s="7"/>
      <c r="B79" s="1">
        <v>10</v>
      </c>
      <c r="C79" s="7" t="s">
        <v>256</v>
      </c>
      <c r="D79" s="481" t="s">
        <v>82</v>
      </c>
      <c r="E79" s="7"/>
      <c r="F79" s="496"/>
      <c r="G79" s="110"/>
      <c r="H79" s="108"/>
      <c r="K79" s="7"/>
      <c r="L79" s="21"/>
    </row>
    <row r="80" spans="1:12" s="4" customFormat="1">
      <c r="A80" s="7"/>
      <c r="B80" s="1"/>
      <c r="C80" s="7"/>
      <c r="D80" s="481" t="s">
        <v>83</v>
      </c>
      <c r="E80" s="7" t="s">
        <v>86</v>
      </c>
      <c r="F80" s="496">
        <v>10</v>
      </c>
      <c r="G80" s="110"/>
      <c r="H80" s="108">
        <f t="shared" ref="H80:H82" si="1">F80*G80</f>
        <v>0</v>
      </c>
      <c r="K80" s="7"/>
      <c r="L80" s="21"/>
    </row>
    <row r="81" spans="1:12" s="4" customFormat="1">
      <c r="A81" s="7"/>
      <c r="B81" s="1"/>
      <c r="C81" s="7"/>
      <c r="D81" s="21" t="s">
        <v>84</v>
      </c>
      <c r="E81" s="7" t="s">
        <v>86</v>
      </c>
      <c r="F81" s="496">
        <v>10</v>
      </c>
      <c r="G81" s="110"/>
      <c r="H81" s="108">
        <f t="shared" si="1"/>
        <v>0</v>
      </c>
      <c r="K81" s="7"/>
      <c r="L81" s="21"/>
    </row>
    <row r="82" spans="1:12" s="4" customFormat="1">
      <c r="A82" s="7"/>
      <c r="B82" s="1"/>
      <c r="C82" s="7"/>
      <c r="D82" s="21" t="s">
        <v>85</v>
      </c>
      <c r="E82" s="7" t="s">
        <v>86</v>
      </c>
      <c r="F82" s="496">
        <v>10</v>
      </c>
      <c r="G82" s="110"/>
      <c r="H82" s="108">
        <f t="shared" si="1"/>
        <v>0</v>
      </c>
      <c r="K82" s="7"/>
      <c r="L82" s="21"/>
    </row>
    <row r="83" spans="1:12" s="4" customFormat="1">
      <c r="A83" s="7"/>
      <c r="B83" s="1"/>
      <c r="C83" s="7"/>
      <c r="D83" s="21"/>
      <c r="F83" s="496"/>
      <c r="G83" s="110"/>
      <c r="H83" s="108"/>
      <c r="K83" s="7"/>
      <c r="L83" s="21"/>
    </row>
    <row r="84" spans="1:12">
      <c r="A84" s="44" t="s">
        <v>62</v>
      </c>
      <c r="B84" s="462"/>
      <c r="C84" s="463"/>
      <c r="D84" s="48" t="s">
        <v>87</v>
      </c>
      <c r="E84" s="464"/>
      <c r="F84" s="465"/>
      <c r="G84" s="106"/>
      <c r="H84" s="107">
        <f>SUM(H10:H83)</f>
        <v>0</v>
      </c>
    </row>
  </sheetData>
  <autoFilter ref="A5:H84" xr:uid="{D01A7B67-A57F-48D5-95EC-43E7A1E45692}"/>
  <phoneticPr fontId="7" type="noConversion"/>
  <pageMargins left="0.70866141732283472" right="0.70866141732283472" top="0.74803149606299213" bottom="0.74803149606299213" header="0.31496062992125984" footer="0.31496062992125984"/>
  <pageSetup paperSize="9" scale="57" fitToHeight="0" orientation="portrait" horizontalDpi="4294967293" verticalDpi="4294967293" r:id="rId1"/>
  <headerFooter>
    <oddHeader>&amp;LInvestitor: &amp;"-,Podebljano"Agencija za komercijalnu djelatnost d.o.o.&amp;"-,Uobičajeno"
Građevina: Savska cesta 31, Zagreb&amp;RDATUM: 10/2023</oddHeader>
    <oddFooter>&amp;LTROŠKOVNIK UZ PROJEKT UNUTARNJEG UREĐENJA&amp;RStranica &amp;P 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37411-E61C-44F6-A86B-2BF37C0AD116}">
  <sheetPr>
    <pageSetUpPr fitToPage="1"/>
  </sheetPr>
  <dimension ref="A2:L48"/>
  <sheetViews>
    <sheetView topLeftCell="A31" zoomScale="110" zoomScaleNormal="110" zoomScaleSheetLayoutView="100" workbookViewId="0">
      <selection activeCell="G20" sqref="G20"/>
    </sheetView>
  </sheetViews>
  <sheetFormatPr defaultColWidth="9.08984375" defaultRowHeight="18.5"/>
  <cols>
    <col min="1" max="1" width="11.90625" style="279" customWidth="1"/>
    <col min="2" max="2" width="6.36328125" style="248" customWidth="1"/>
    <col min="3" max="3" width="7.453125" style="249" customWidth="1"/>
    <col min="4" max="4" width="64.36328125" style="257" customWidth="1"/>
    <col min="5" max="5" width="11.6328125" style="248" customWidth="1"/>
    <col min="6" max="6" width="9.08984375" style="450"/>
    <col min="7" max="7" width="20.54296875" style="255" customWidth="1"/>
    <col min="8" max="8" width="19.36328125" style="256" customWidth="1"/>
    <col min="9" max="9" width="19.54296875" style="248" customWidth="1"/>
    <col min="10" max="10" width="9.08984375" style="248"/>
    <col min="11" max="11" width="9.08984375" style="249"/>
    <col min="12" max="12" width="24.6328125" style="257" customWidth="1"/>
    <col min="13" max="16384" width="9.08984375" style="248"/>
  </cols>
  <sheetData>
    <row r="2" spans="1:12" ht="21">
      <c r="A2" s="332"/>
      <c r="B2" s="333"/>
      <c r="C2" s="333"/>
      <c r="D2" s="332" t="s">
        <v>33</v>
      </c>
      <c r="E2" s="333"/>
      <c r="F2" s="421"/>
      <c r="G2" s="397"/>
      <c r="H2" s="336"/>
    </row>
    <row r="3" spans="1:12">
      <c r="A3" s="337" t="s">
        <v>66</v>
      </c>
      <c r="B3" s="337" t="s">
        <v>66</v>
      </c>
      <c r="C3" s="337"/>
      <c r="D3" s="338" t="s">
        <v>46</v>
      </c>
      <c r="E3" s="338"/>
      <c r="F3" s="422"/>
      <c r="G3" s="341"/>
      <c r="H3" s="341"/>
    </row>
    <row r="4" spans="1:12" ht="6.75" customHeight="1">
      <c r="B4" s="279"/>
      <c r="C4" s="279"/>
      <c r="D4" s="279"/>
      <c r="E4" s="279"/>
      <c r="F4" s="423"/>
      <c r="G4" s="256"/>
    </row>
    <row r="5" spans="1:12" s="326" customFormat="1">
      <c r="A5" s="370" t="s">
        <v>6</v>
      </c>
      <c r="B5" s="370" t="s">
        <v>0</v>
      </c>
      <c r="C5" s="370" t="s">
        <v>1</v>
      </c>
      <c r="D5" s="370" t="s">
        <v>2</v>
      </c>
      <c r="E5" s="370" t="s">
        <v>16</v>
      </c>
      <c r="F5" s="424" t="s">
        <v>3</v>
      </c>
      <c r="G5" s="399" t="s">
        <v>4</v>
      </c>
      <c r="H5" s="400" t="s">
        <v>5</v>
      </c>
      <c r="K5" s="247"/>
      <c r="L5" s="327"/>
    </row>
    <row r="6" spans="1:12" s="326" customFormat="1">
      <c r="A6" s="247"/>
      <c r="B6" s="247"/>
      <c r="C6" s="247"/>
      <c r="D6" s="247"/>
      <c r="E6" s="247"/>
      <c r="F6" s="343"/>
      <c r="G6" s="325"/>
      <c r="H6" s="256"/>
      <c r="K6" s="247"/>
      <c r="L6" s="327"/>
    </row>
    <row r="7" spans="1:12" s="326" customFormat="1" ht="21">
      <c r="A7" s="425"/>
      <c r="B7" s="426"/>
      <c r="C7" s="426"/>
      <c r="D7" s="425" t="s">
        <v>20</v>
      </c>
      <c r="E7" s="426"/>
      <c r="F7" s="427"/>
      <c r="G7" s="428"/>
      <c r="H7" s="451"/>
      <c r="K7" s="247"/>
      <c r="L7" s="327"/>
    </row>
    <row r="8" spans="1:12" s="326" customFormat="1">
      <c r="A8" s="429"/>
      <c r="B8" s="430"/>
      <c r="C8" s="430"/>
      <c r="D8" s="429"/>
      <c r="E8" s="429"/>
      <c r="F8" s="431"/>
      <c r="G8" s="432"/>
      <c r="H8" s="432"/>
      <c r="K8" s="247"/>
      <c r="L8" s="327"/>
    </row>
    <row r="9" spans="1:12" s="326" customFormat="1">
      <c r="A9" s="433"/>
      <c r="B9" s="433"/>
      <c r="C9" s="433" t="s">
        <v>39</v>
      </c>
      <c r="D9" s="434" t="s">
        <v>100</v>
      </c>
      <c r="E9" s="433"/>
      <c r="F9" s="435"/>
      <c r="G9" s="436"/>
      <c r="H9" s="452"/>
      <c r="K9" s="247"/>
      <c r="L9" s="327"/>
    </row>
    <row r="10" spans="1:12" s="326" customFormat="1" ht="65">
      <c r="A10" s="247"/>
      <c r="B10" s="247">
        <v>1</v>
      </c>
      <c r="C10" s="247" t="s">
        <v>99</v>
      </c>
      <c r="D10" s="327" t="s">
        <v>101</v>
      </c>
      <c r="E10" s="247"/>
      <c r="F10" s="343"/>
      <c r="G10" s="325"/>
      <c r="H10" s="256"/>
      <c r="K10" s="247"/>
      <c r="L10" s="327"/>
    </row>
    <row r="11" spans="1:12" s="326" customFormat="1">
      <c r="A11" s="247"/>
      <c r="B11" s="247"/>
      <c r="C11" s="247"/>
      <c r="D11" s="278" t="s">
        <v>102</v>
      </c>
      <c r="E11" s="247" t="s">
        <v>75</v>
      </c>
      <c r="F11" s="343">
        <v>2</v>
      </c>
      <c r="G11" s="325"/>
      <c r="H11" s="256">
        <f>F11*G11</f>
        <v>0</v>
      </c>
      <c r="K11" s="247"/>
      <c r="L11" s="327"/>
    </row>
    <row r="12" spans="1:12" s="326" customFormat="1">
      <c r="A12" s="247"/>
      <c r="B12" s="247"/>
      <c r="C12" s="247"/>
      <c r="D12" s="278"/>
      <c r="E12" s="247"/>
      <c r="F12" s="343"/>
      <c r="G12" s="325"/>
      <c r="H12" s="256"/>
      <c r="K12" s="247"/>
      <c r="L12" s="327"/>
    </row>
    <row r="13" spans="1:12" s="342" customFormat="1">
      <c r="A13" s="263"/>
      <c r="B13" s="263">
        <v>2</v>
      </c>
      <c r="C13" s="263" t="s">
        <v>312</v>
      </c>
      <c r="D13" s="356" t="s">
        <v>103</v>
      </c>
      <c r="E13" s="263"/>
      <c r="F13" s="437"/>
      <c r="G13" s="438"/>
      <c r="H13" s="453"/>
      <c r="K13" s="263"/>
      <c r="L13" s="357"/>
    </row>
    <row r="14" spans="1:12" s="342" customFormat="1" ht="39.75" customHeight="1">
      <c r="A14" s="263"/>
      <c r="B14" s="263"/>
      <c r="C14" s="263"/>
      <c r="D14" s="357" t="s">
        <v>421</v>
      </c>
      <c r="E14" s="263"/>
      <c r="F14" s="437"/>
      <c r="G14" s="438"/>
      <c r="H14" s="453"/>
      <c r="K14" s="263"/>
      <c r="L14" s="357"/>
    </row>
    <row r="15" spans="1:12" s="342" customFormat="1" ht="50.25" customHeight="1">
      <c r="A15" s="263"/>
      <c r="B15" s="263"/>
      <c r="C15" s="263"/>
      <c r="D15" s="357" t="s">
        <v>422</v>
      </c>
      <c r="E15" s="263"/>
      <c r="F15" s="437"/>
      <c r="G15" s="438"/>
      <c r="H15" s="453"/>
      <c r="K15" s="263"/>
      <c r="L15" s="357"/>
    </row>
    <row r="16" spans="1:12" s="342" customFormat="1" ht="22.25" customHeight="1">
      <c r="A16" s="263"/>
      <c r="B16" s="263"/>
      <c r="C16" s="263"/>
      <c r="D16" s="357" t="s">
        <v>418</v>
      </c>
      <c r="E16" s="263"/>
      <c r="F16" s="437"/>
      <c r="G16" s="438"/>
      <c r="H16" s="453"/>
      <c r="K16" s="263"/>
      <c r="L16" s="357"/>
    </row>
    <row r="17" spans="1:12" s="342" customFormat="1" ht="37.25" customHeight="1">
      <c r="A17" s="263"/>
      <c r="B17" s="263"/>
      <c r="C17" s="263"/>
      <c r="D17" s="357" t="s">
        <v>420</v>
      </c>
      <c r="E17" s="263"/>
      <c r="F17" s="437"/>
      <c r="G17" s="438"/>
      <c r="H17" s="453"/>
      <c r="K17" s="263"/>
      <c r="L17" s="357"/>
    </row>
    <row r="18" spans="1:12" s="342" customFormat="1">
      <c r="A18" s="263"/>
      <c r="B18" s="263"/>
      <c r="C18" s="263"/>
      <c r="D18" s="357" t="s">
        <v>419</v>
      </c>
      <c r="E18" s="263"/>
      <c r="F18" s="437"/>
      <c r="G18" s="438"/>
      <c r="H18" s="453"/>
      <c r="K18" s="263"/>
      <c r="L18" s="357"/>
    </row>
    <row r="19" spans="1:12" s="342" customFormat="1">
      <c r="A19" s="263"/>
      <c r="B19" s="263"/>
      <c r="C19" s="263"/>
      <c r="D19" s="356"/>
      <c r="E19" s="263"/>
      <c r="F19" s="437"/>
      <c r="G19" s="438"/>
      <c r="H19" s="453"/>
      <c r="K19" s="263"/>
      <c r="L19" s="357"/>
    </row>
    <row r="20" spans="1:12" s="442" customFormat="1">
      <c r="A20" s="439"/>
      <c r="B20" s="439"/>
      <c r="C20" s="439"/>
      <c r="D20" s="440" t="s">
        <v>151</v>
      </c>
      <c r="E20" s="439" t="s">
        <v>75</v>
      </c>
      <c r="F20" s="439">
        <f>E21+E22</f>
        <v>212.738</v>
      </c>
      <c r="G20" s="441"/>
      <c r="H20" s="454">
        <f>F20*G20</f>
        <v>0</v>
      </c>
    </row>
    <row r="21" spans="1:12" s="442" customFormat="1">
      <c r="A21" s="439"/>
      <c r="B21" s="439"/>
      <c r="C21" s="439"/>
      <c r="D21" s="443" t="s">
        <v>330</v>
      </c>
      <c r="E21" s="444">
        <f>14.4+13.3</f>
        <v>27.700000000000003</v>
      </c>
      <c r="F21" s="439"/>
      <c r="G21" s="441"/>
      <c r="H21" s="454"/>
    </row>
    <row r="22" spans="1:12" s="442" customFormat="1">
      <c r="A22" s="439"/>
      <c r="B22" s="439"/>
      <c r="C22" s="439"/>
      <c r="D22" s="443" t="s">
        <v>216</v>
      </c>
      <c r="E22" s="444">
        <f>11.25+9.65+11.5+17.1+30.4+14.038+44.3+46.8</f>
        <v>185.03800000000001</v>
      </c>
      <c r="F22" s="439"/>
      <c r="G22" s="441"/>
      <c r="H22" s="454"/>
    </row>
    <row r="23" spans="1:12" s="326" customFormat="1">
      <c r="A23" s="247"/>
      <c r="B23" s="247"/>
      <c r="C23" s="247"/>
      <c r="D23" s="278"/>
      <c r="E23" s="247"/>
      <c r="F23" s="343"/>
      <c r="G23" s="325"/>
      <c r="H23" s="256"/>
      <c r="K23" s="247"/>
      <c r="L23" s="327"/>
    </row>
    <row r="24" spans="1:12" s="342" customFormat="1">
      <c r="A24" s="263"/>
      <c r="B24" s="263"/>
      <c r="C24" s="263"/>
      <c r="D24" s="356"/>
      <c r="E24" s="263"/>
      <c r="F24" s="437"/>
      <c r="G24" s="445"/>
      <c r="H24" s="269"/>
      <c r="K24" s="263"/>
      <c r="L24" s="357"/>
    </row>
    <row r="25" spans="1:12" s="342" customFormat="1">
      <c r="A25" s="263"/>
      <c r="B25" s="446"/>
      <c r="C25" s="446" t="s">
        <v>104</v>
      </c>
      <c r="D25" s="447" t="s">
        <v>105</v>
      </c>
      <c r="E25" s="446"/>
      <c r="F25" s="448"/>
      <c r="G25" s="449"/>
      <c r="H25" s="455"/>
      <c r="K25" s="263"/>
      <c r="L25" s="357"/>
    </row>
    <row r="26" spans="1:12" s="326" customFormat="1" ht="66.650000000000006" customHeight="1">
      <c r="A26" s="247"/>
      <c r="B26" s="247">
        <v>3</v>
      </c>
      <c r="C26" s="247" t="s">
        <v>313</v>
      </c>
      <c r="D26" s="356" t="s">
        <v>584</v>
      </c>
      <c r="E26" s="247"/>
      <c r="F26" s="343"/>
      <c r="G26" s="325"/>
      <c r="H26" s="256"/>
      <c r="K26" s="247"/>
      <c r="L26" s="327"/>
    </row>
    <row r="27" spans="1:12" s="326" customFormat="1">
      <c r="A27" s="247"/>
      <c r="B27" s="247"/>
      <c r="C27" s="247"/>
      <c r="D27" s="327" t="s">
        <v>108</v>
      </c>
      <c r="E27" s="247"/>
      <c r="F27" s="343"/>
      <c r="G27" s="325"/>
      <c r="H27" s="256"/>
      <c r="K27" s="247"/>
      <c r="L27" s="327"/>
    </row>
    <row r="28" spans="1:12" s="326" customFormat="1">
      <c r="A28" s="247"/>
      <c r="B28" s="247"/>
      <c r="C28" s="247"/>
      <c r="D28" s="278" t="s">
        <v>107</v>
      </c>
      <c r="E28" s="247" t="s">
        <v>75</v>
      </c>
      <c r="F28" s="343">
        <v>2</v>
      </c>
      <c r="G28" s="325"/>
      <c r="H28" s="256">
        <f>F28*G28</f>
        <v>0</v>
      </c>
      <c r="K28" s="247"/>
      <c r="L28" s="327"/>
    </row>
    <row r="29" spans="1:12" s="326" customFormat="1">
      <c r="A29" s="247"/>
      <c r="B29" s="247"/>
      <c r="C29" s="247"/>
      <c r="D29" s="278"/>
      <c r="E29" s="247"/>
      <c r="F29" s="343"/>
      <c r="G29" s="325"/>
      <c r="H29" s="256"/>
      <c r="K29" s="247"/>
      <c r="L29" s="327"/>
    </row>
    <row r="30" spans="1:12" s="326" customFormat="1" ht="44.25" customHeight="1">
      <c r="A30" s="247"/>
      <c r="B30" s="247">
        <v>4</v>
      </c>
      <c r="C30" s="247" t="s">
        <v>314</v>
      </c>
      <c r="D30" s="278" t="s">
        <v>109</v>
      </c>
      <c r="E30" s="247"/>
      <c r="F30" s="343"/>
      <c r="G30" s="325"/>
      <c r="H30" s="256"/>
      <c r="K30" s="247"/>
      <c r="L30" s="327"/>
    </row>
    <row r="31" spans="1:12" s="326" customFormat="1" ht="39" customHeight="1">
      <c r="A31" s="247"/>
      <c r="B31" s="247"/>
      <c r="C31" s="247"/>
      <c r="D31" s="327" t="s">
        <v>110</v>
      </c>
      <c r="E31" s="247"/>
      <c r="F31" s="343"/>
      <c r="G31" s="325"/>
      <c r="H31" s="256"/>
      <c r="K31" s="247"/>
      <c r="L31" s="327"/>
    </row>
    <row r="32" spans="1:12" s="326" customFormat="1">
      <c r="A32" s="247"/>
      <c r="B32" s="247"/>
      <c r="C32" s="247"/>
      <c r="D32" s="327" t="s">
        <v>111</v>
      </c>
      <c r="E32" s="247"/>
      <c r="F32" s="343"/>
      <c r="G32" s="325"/>
      <c r="H32" s="256"/>
      <c r="K32" s="247"/>
      <c r="L32" s="327"/>
    </row>
    <row r="33" spans="1:12" s="326" customFormat="1">
      <c r="A33" s="247"/>
      <c r="B33" s="247"/>
      <c r="C33" s="247"/>
      <c r="D33" s="278" t="s">
        <v>102</v>
      </c>
      <c r="E33" s="247" t="s">
        <v>75</v>
      </c>
      <c r="F33" s="343">
        <v>5</v>
      </c>
      <c r="G33" s="325"/>
      <c r="H33" s="256">
        <f>F33*G33</f>
        <v>0</v>
      </c>
      <c r="K33" s="247"/>
      <c r="L33" s="327"/>
    </row>
    <row r="34" spans="1:12" s="326" customFormat="1">
      <c r="A34" s="247"/>
      <c r="B34" s="247"/>
      <c r="C34" s="247"/>
      <c r="D34" s="278"/>
      <c r="E34" s="247"/>
      <c r="F34" s="343"/>
      <c r="G34" s="325"/>
      <c r="H34" s="256"/>
      <c r="K34" s="247"/>
      <c r="L34" s="327"/>
    </row>
    <row r="35" spans="1:12" s="326" customFormat="1">
      <c r="A35" s="247"/>
      <c r="B35" s="247">
        <v>5</v>
      </c>
      <c r="C35" s="247" t="s">
        <v>315</v>
      </c>
      <c r="D35" s="278" t="s">
        <v>112</v>
      </c>
      <c r="E35" s="247"/>
      <c r="F35" s="343"/>
      <c r="G35" s="325"/>
      <c r="H35" s="256"/>
      <c r="K35" s="247"/>
      <c r="L35" s="327"/>
    </row>
    <row r="36" spans="1:12" s="326" customFormat="1" ht="36.75" customHeight="1">
      <c r="A36" s="247"/>
      <c r="B36" s="247"/>
      <c r="C36" s="247"/>
      <c r="D36" s="327" t="s">
        <v>113</v>
      </c>
      <c r="E36" s="247"/>
      <c r="F36" s="343"/>
      <c r="G36" s="325"/>
      <c r="H36" s="256"/>
      <c r="K36" s="247"/>
      <c r="L36" s="327"/>
    </row>
    <row r="37" spans="1:12" s="326" customFormat="1">
      <c r="A37" s="247"/>
      <c r="B37" s="247"/>
      <c r="C37" s="247"/>
      <c r="D37" s="327" t="s">
        <v>114</v>
      </c>
      <c r="E37" s="247"/>
      <c r="F37" s="343"/>
      <c r="G37" s="325"/>
      <c r="H37" s="256"/>
      <c r="K37" s="247"/>
      <c r="L37" s="327"/>
    </row>
    <row r="38" spans="1:12" s="326" customFormat="1">
      <c r="A38" s="247"/>
      <c r="B38" s="247"/>
      <c r="C38" s="247"/>
      <c r="D38" s="278" t="s">
        <v>102</v>
      </c>
      <c r="E38" s="247" t="s">
        <v>75</v>
      </c>
      <c r="F38" s="343">
        <v>300</v>
      </c>
      <c r="G38" s="325"/>
      <c r="H38" s="256">
        <f>F38*G38</f>
        <v>0</v>
      </c>
      <c r="K38" s="247"/>
      <c r="L38" s="327"/>
    </row>
    <row r="39" spans="1:12" s="326" customFormat="1">
      <c r="A39" s="247"/>
      <c r="B39" s="247"/>
      <c r="C39" s="247"/>
      <c r="D39" s="278"/>
      <c r="E39" s="247"/>
      <c r="F39" s="343"/>
      <c r="G39" s="325"/>
      <c r="H39" s="256"/>
      <c r="K39" s="247"/>
      <c r="L39" s="327"/>
    </row>
    <row r="40" spans="1:12" s="326" customFormat="1" ht="26">
      <c r="A40" s="247"/>
      <c r="B40" s="247">
        <v>6</v>
      </c>
      <c r="C40" s="247" t="s">
        <v>423</v>
      </c>
      <c r="D40" s="278" t="s">
        <v>115</v>
      </c>
      <c r="E40" s="247"/>
      <c r="F40" s="343"/>
      <c r="G40" s="325"/>
      <c r="H40" s="256"/>
      <c r="K40" s="247"/>
      <c r="L40" s="327"/>
    </row>
    <row r="41" spans="1:12" s="326" customFormat="1">
      <c r="A41" s="247"/>
      <c r="B41" s="247"/>
      <c r="C41" s="247"/>
      <c r="D41" s="327" t="s">
        <v>116</v>
      </c>
      <c r="E41" s="247"/>
      <c r="F41" s="343"/>
      <c r="G41" s="325"/>
      <c r="H41" s="256"/>
      <c r="K41" s="247"/>
      <c r="L41" s="327"/>
    </row>
    <row r="42" spans="1:12" s="326" customFormat="1">
      <c r="A42" s="247"/>
      <c r="B42" s="247"/>
      <c r="C42" s="247"/>
      <c r="D42" s="327" t="s">
        <v>83</v>
      </c>
      <c r="E42" s="247" t="s">
        <v>86</v>
      </c>
      <c r="F42" s="343">
        <v>10</v>
      </c>
      <c r="G42" s="325"/>
      <c r="H42" s="256">
        <f t="shared" ref="H42:H44" si="0">F42*G42</f>
        <v>0</v>
      </c>
      <c r="K42" s="247"/>
      <c r="L42" s="327"/>
    </row>
    <row r="43" spans="1:12" s="326" customFormat="1">
      <c r="A43" s="247"/>
      <c r="B43" s="247"/>
      <c r="C43" s="247"/>
      <c r="D43" s="327" t="s">
        <v>84</v>
      </c>
      <c r="E43" s="247" t="s">
        <v>86</v>
      </c>
      <c r="F43" s="343">
        <v>10</v>
      </c>
      <c r="G43" s="325"/>
      <c r="H43" s="256">
        <f t="shared" si="0"/>
        <v>0</v>
      </c>
      <c r="K43" s="247"/>
      <c r="L43" s="327"/>
    </row>
    <row r="44" spans="1:12" s="326" customFormat="1">
      <c r="A44" s="247"/>
      <c r="B44" s="247"/>
      <c r="C44" s="247"/>
      <c r="D44" s="327" t="s">
        <v>85</v>
      </c>
      <c r="E44" s="247" t="s">
        <v>86</v>
      </c>
      <c r="F44" s="343">
        <v>10</v>
      </c>
      <c r="G44" s="325"/>
      <c r="H44" s="256">
        <f t="shared" si="0"/>
        <v>0</v>
      </c>
      <c r="K44" s="247"/>
      <c r="L44" s="327"/>
    </row>
    <row r="45" spans="1:12">
      <c r="A45" s="337" t="s">
        <v>66</v>
      </c>
      <c r="B45" s="337" t="s">
        <v>66</v>
      </c>
      <c r="C45" s="337"/>
      <c r="D45" s="350" t="s">
        <v>117</v>
      </c>
      <c r="E45" s="338"/>
      <c r="F45" s="422"/>
      <c r="G45" s="341"/>
      <c r="H45" s="341">
        <f>SUM(H10:H44)</f>
        <v>0</v>
      </c>
    </row>
    <row r="46" spans="1:12" s="326" customFormat="1">
      <c r="A46" s="247"/>
      <c r="B46" s="247"/>
      <c r="C46" s="247"/>
      <c r="D46" s="278"/>
      <c r="E46" s="247"/>
      <c r="F46" s="343"/>
      <c r="G46" s="325"/>
      <c r="H46" s="256"/>
      <c r="K46" s="247"/>
      <c r="L46" s="327"/>
    </row>
    <row r="47" spans="1:12" s="326" customFormat="1">
      <c r="A47" s="247"/>
      <c r="B47" s="247"/>
      <c r="C47" s="247"/>
      <c r="D47" s="278"/>
      <c r="E47" s="247"/>
      <c r="F47" s="343"/>
      <c r="G47" s="325"/>
      <c r="H47" s="256"/>
      <c r="K47" s="247"/>
      <c r="L47" s="327"/>
    </row>
    <row r="48" spans="1:12" s="326" customFormat="1">
      <c r="A48" s="247"/>
      <c r="B48" s="247"/>
      <c r="C48" s="247"/>
      <c r="D48" s="278"/>
      <c r="E48" s="247"/>
      <c r="F48" s="343"/>
      <c r="G48" s="325"/>
      <c r="H48" s="256"/>
      <c r="K48" s="247"/>
      <c r="L48" s="327"/>
    </row>
  </sheetData>
  <phoneticPr fontId="7" type="noConversion"/>
  <pageMargins left="0.70866141732283472" right="0.70866141732283472" top="0.74803149606299213" bottom="0.74803149606299213" header="0.31496062992125984" footer="0.31496062992125984"/>
  <pageSetup paperSize="9" scale="57" fitToHeight="0" orientation="portrait" horizontalDpi="4294967293" verticalDpi="4294967293" r:id="rId1"/>
  <headerFooter>
    <oddHeader>&amp;LINVESTITOR: AKD d.o.o., Savska 31, Zagreb&amp;RDATUM: 10/2023</oddHeader>
    <oddFooter>&amp;LPROJEKT UNUTARNJEG UREĐENJA &amp;CTROŠKOVNIK&amp;RStranica &amp;P od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32813-D10F-4FA3-9ADB-69C7ACB734B4}">
  <sheetPr>
    <pageSetUpPr fitToPage="1"/>
  </sheetPr>
  <dimension ref="A2:L51"/>
  <sheetViews>
    <sheetView topLeftCell="A25" zoomScale="110" zoomScaleNormal="110" zoomScaleSheetLayoutView="100" workbookViewId="0">
      <selection activeCell="G18" sqref="G18:G47"/>
    </sheetView>
  </sheetViews>
  <sheetFormatPr defaultColWidth="9.08984375" defaultRowHeight="18.5"/>
  <cols>
    <col min="1" max="1" width="11.90625" style="5" customWidth="1"/>
    <col min="2" max="2" width="6.36328125" style="1" customWidth="1"/>
    <col min="3" max="3" width="7.453125" style="1" customWidth="1"/>
    <col min="4" max="4" width="64.36328125" style="3" customWidth="1"/>
    <col min="5" max="5" width="11.6328125" style="1" customWidth="1"/>
    <col min="6" max="6" width="9.08984375" style="60"/>
    <col min="7" max="7" width="20.54296875" style="112" customWidth="1"/>
    <col min="8" max="8" width="19.36328125" style="112" customWidth="1"/>
    <col min="9" max="9" width="19.54296875" style="2" customWidth="1"/>
    <col min="10" max="10" width="9.08984375" style="2"/>
    <col min="11" max="11" width="9.08984375" style="1"/>
    <col min="12" max="12" width="24.6328125" style="3" customWidth="1"/>
    <col min="13" max="16384" width="9.08984375" style="2"/>
  </cols>
  <sheetData>
    <row r="2" spans="1:12" ht="21">
      <c r="A2" s="14"/>
      <c r="B2" s="15"/>
      <c r="C2" s="14"/>
      <c r="D2" s="14" t="s">
        <v>33</v>
      </c>
      <c r="E2" s="15"/>
      <c r="F2" s="61"/>
      <c r="G2" s="105"/>
      <c r="H2" s="105"/>
    </row>
    <row r="3" spans="1:12">
      <c r="A3" s="44" t="s">
        <v>67</v>
      </c>
      <c r="B3" s="44"/>
      <c r="C3" s="13"/>
      <c r="D3" s="13" t="s">
        <v>65</v>
      </c>
      <c r="E3" s="13"/>
      <c r="F3" s="52"/>
      <c r="G3" s="107"/>
      <c r="H3" s="106"/>
    </row>
    <row r="4" spans="1:12" ht="6.75" customHeight="1">
      <c r="B4" s="5"/>
      <c r="C4" s="5"/>
      <c r="D4" s="5"/>
      <c r="E4" s="5"/>
      <c r="F4" s="53"/>
      <c r="G4" s="108"/>
      <c r="H4" s="108"/>
    </row>
    <row r="5" spans="1:12" s="4" customFormat="1" ht="13">
      <c r="A5" s="6" t="s">
        <v>6</v>
      </c>
      <c r="B5" s="6" t="s">
        <v>0</v>
      </c>
      <c r="C5" s="6" t="s">
        <v>1</v>
      </c>
      <c r="D5" s="6" t="s">
        <v>2</v>
      </c>
      <c r="E5" s="6" t="s">
        <v>16</v>
      </c>
      <c r="F5" s="54" t="s">
        <v>3</v>
      </c>
      <c r="G5" s="109" t="s">
        <v>4</v>
      </c>
      <c r="H5" s="109" t="s">
        <v>5</v>
      </c>
      <c r="K5" s="7"/>
      <c r="L5" s="21"/>
    </row>
    <row r="6" spans="1:12" s="4" customFormat="1" ht="13">
      <c r="A6" s="7"/>
      <c r="B6" s="7"/>
      <c r="C6" s="7"/>
      <c r="D6" s="7"/>
      <c r="E6" s="7"/>
      <c r="F6" s="55"/>
      <c r="G6" s="110"/>
      <c r="H6" s="110"/>
      <c r="K6" s="7"/>
      <c r="L6" s="21"/>
    </row>
    <row r="7" spans="1:12" s="4" customFormat="1" ht="13">
      <c r="A7" s="7"/>
      <c r="B7" s="7">
        <v>1</v>
      </c>
      <c r="C7" s="7" t="s">
        <v>118</v>
      </c>
      <c r="D7" s="50" t="s">
        <v>377</v>
      </c>
      <c r="E7" s="7"/>
      <c r="F7" s="55"/>
      <c r="G7" s="110"/>
      <c r="H7" s="110"/>
      <c r="K7" s="7"/>
      <c r="L7" s="21"/>
    </row>
    <row r="8" spans="1:12" s="4" customFormat="1" ht="26">
      <c r="A8" s="7"/>
      <c r="B8" s="7"/>
      <c r="C8" s="7"/>
      <c r="D8" s="43" t="s">
        <v>384</v>
      </c>
      <c r="E8" s="7"/>
      <c r="F8" s="55"/>
      <c r="G8" s="110"/>
      <c r="H8" s="110"/>
      <c r="K8" s="7"/>
      <c r="L8" s="21"/>
    </row>
    <row r="9" spans="1:12" s="4" customFormat="1" ht="13">
      <c r="A9" s="7"/>
      <c r="B9" s="7"/>
      <c r="C9" s="7"/>
      <c r="D9" s="43" t="s">
        <v>119</v>
      </c>
      <c r="E9" s="7"/>
      <c r="F9" s="55"/>
      <c r="G9" s="110"/>
      <c r="H9" s="110"/>
      <c r="K9" s="7"/>
      <c r="L9" s="21"/>
    </row>
    <row r="10" spans="1:12" s="4" customFormat="1" ht="13">
      <c r="A10" s="7"/>
      <c r="B10" s="7"/>
      <c r="C10" s="7"/>
      <c r="D10" s="43" t="s">
        <v>120</v>
      </c>
      <c r="E10" s="7"/>
      <c r="F10" s="55"/>
      <c r="G10" s="110"/>
      <c r="H10" s="110"/>
      <c r="K10" s="7"/>
      <c r="L10" s="21"/>
    </row>
    <row r="11" spans="1:12" s="4" customFormat="1" ht="13">
      <c r="A11" s="7"/>
      <c r="B11" s="7"/>
      <c r="C11" s="7"/>
      <c r="D11" s="43" t="s">
        <v>385</v>
      </c>
      <c r="E11" s="7"/>
      <c r="F11" s="55"/>
      <c r="G11" s="110"/>
      <c r="H11" s="110"/>
      <c r="K11" s="7"/>
      <c r="L11" s="21"/>
    </row>
    <row r="12" spans="1:12" s="4" customFormat="1" ht="26">
      <c r="A12" s="7"/>
      <c r="B12" s="7"/>
      <c r="C12" s="7"/>
      <c r="D12" s="43" t="s">
        <v>386</v>
      </c>
      <c r="E12" s="7"/>
      <c r="F12" s="55"/>
      <c r="G12" s="110"/>
      <c r="H12" s="110"/>
      <c r="K12" s="7"/>
      <c r="L12" s="21"/>
    </row>
    <row r="13" spans="1:12" s="4" customFormat="1" ht="13">
      <c r="A13" s="7"/>
      <c r="B13" s="7"/>
      <c r="C13" s="7"/>
      <c r="D13" s="43" t="s">
        <v>387</v>
      </c>
      <c r="E13" s="7"/>
      <c r="F13" s="55"/>
      <c r="G13" s="110"/>
      <c r="H13" s="110"/>
      <c r="K13" s="7"/>
      <c r="L13" s="21"/>
    </row>
    <row r="14" spans="1:12" s="4" customFormat="1" ht="26">
      <c r="A14" s="7"/>
      <c r="B14" s="7"/>
      <c r="C14" s="7"/>
      <c r="D14" s="43" t="s">
        <v>388</v>
      </c>
      <c r="E14" s="7"/>
      <c r="F14" s="55"/>
      <c r="G14" s="110"/>
      <c r="H14" s="110"/>
      <c r="K14" s="7"/>
      <c r="L14" s="21"/>
    </row>
    <row r="15" spans="1:12" s="4" customFormat="1" ht="26">
      <c r="A15" s="7"/>
      <c r="B15" s="7"/>
      <c r="C15" s="7"/>
      <c r="D15" s="43" t="s">
        <v>389</v>
      </c>
      <c r="E15" s="7"/>
      <c r="F15" s="55"/>
      <c r="G15" s="110"/>
      <c r="H15" s="110"/>
      <c r="K15" s="7"/>
      <c r="L15" s="21"/>
    </row>
    <row r="16" spans="1:12" s="4" customFormat="1" ht="13">
      <c r="A16" s="7"/>
      <c r="B16" s="7"/>
      <c r="C16" s="7"/>
      <c r="D16" s="43" t="s">
        <v>390</v>
      </c>
      <c r="E16" s="7"/>
      <c r="F16" s="55"/>
      <c r="G16" s="110"/>
      <c r="H16" s="110"/>
      <c r="K16" s="7"/>
      <c r="L16" s="21"/>
    </row>
    <row r="17" spans="1:12" s="4" customFormat="1" ht="39">
      <c r="A17" s="7"/>
      <c r="B17" s="7"/>
      <c r="C17" s="7"/>
      <c r="D17" s="43" t="s">
        <v>391</v>
      </c>
      <c r="E17" s="7"/>
      <c r="F17" s="55"/>
      <c r="G17" s="110"/>
      <c r="H17" s="110"/>
      <c r="K17" s="7"/>
      <c r="L17" s="21"/>
    </row>
    <row r="18" spans="1:12" s="4" customFormat="1" ht="13">
      <c r="A18" s="7"/>
      <c r="B18" s="7"/>
      <c r="C18" s="7"/>
      <c r="D18" s="50" t="s">
        <v>102</v>
      </c>
      <c r="E18" s="7" t="s">
        <v>75</v>
      </c>
      <c r="F18" s="55">
        <f>1.785*2</f>
        <v>3.57</v>
      </c>
      <c r="G18" s="110"/>
      <c r="H18" s="110">
        <f>F18*G18</f>
        <v>0</v>
      </c>
      <c r="K18" s="7"/>
      <c r="L18" s="21"/>
    </row>
    <row r="19" spans="1:12" s="4" customFormat="1" ht="13">
      <c r="A19" s="7"/>
      <c r="B19" s="7"/>
      <c r="C19" s="7"/>
      <c r="D19" s="50"/>
      <c r="E19" s="247"/>
      <c r="F19" s="55"/>
      <c r="G19" s="110"/>
      <c r="H19" s="110"/>
      <c r="K19" s="7"/>
      <c r="L19" s="21"/>
    </row>
    <row r="20" spans="1:12" s="4" customFormat="1" ht="13">
      <c r="A20" s="7"/>
      <c r="B20" s="7"/>
      <c r="C20" s="7"/>
      <c r="D20" s="46" t="s">
        <v>121</v>
      </c>
      <c r="E20" s="7"/>
      <c r="F20" s="55"/>
      <c r="G20" s="110"/>
      <c r="H20" s="110"/>
      <c r="K20" s="7"/>
      <c r="L20" s="21"/>
    </row>
    <row r="21" spans="1:12">
      <c r="B21" s="5"/>
      <c r="C21" s="5"/>
      <c r="D21" s="49" t="s">
        <v>316</v>
      </c>
      <c r="E21" s="5"/>
      <c r="F21" s="53"/>
      <c r="G21" s="108"/>
      <c r="H21" s="108"/>
    </row>
    <row r="22" spans="1:12" s="20" customFormat="1" ht="33" customHeight="1">
      <c r="A22" s="18"/>
      <c r="B22" s="24"/>
      <c r="C22" s="24"/>
      <c r="D22" s="58" t="s">
        <v>122</v>
      </c>
      <c r="E22" s="24"/>
      <c r="F22" s="59"/>
      <c r="G22" s="127"/>
      <c r="H22" s="127"/>
      <c r="K22" s="24"/>
      <c r="L22" s="25"/>
    </row>
    <row r="23" spans="1:12">
      <c r="B23" s="5"/>
      <c r="C23" s="5"/>
      <c r="D23" s="49" t="s">
        <v>317</v>
      </c>
      <c r="E23" s="5"/>
      <c r="F23" s="53"/>
      <c r="G23" s="108"/>
      <c r="H23" s="108"/>
    </row>
    <row r="24" spans="1:12" ht="29.4" customHeight="1">
      <c r="A24" s="4"/>
      <c r="D24" s="58" t="s">
        <v>318</v>
      </c>
    </row>
    <row r="25" spans="1:12" ht="15.75" customHeight="1">
      <c r="A25" s="4"/>
      <c r="D25" s="42"/>
    </row>
    <row r="26" spans="1:12" ht="24.75" customHeight="1">
      <c r="A26" s="4"/>
      <c r="B26" s="1">
        <v>2</v>
      </c>
      <c r="C26" s="1" t="s">
        <v>321</v>
      </c>
      <c r="D26" s="67" t="s">
        <v>379</v>
      </c>
    </row>
    <row r="27" spans="1:12" ht="15.75" customHeight="1">
      <c r="A27" s="4"/>
      <c r="D27" s="42" t="s">
        <v>380</v>
      </c>
    </row>
    <row r="28" spans="1:12" ht="26">
      <c r="D28" s="21" t="s">
        <v>381</v>
      </c>
    </row>
    <row r="29" spans="1:12">
      <c r="D29" s="21" t="s">
        <v>382</v>
      </c>
    </row>
    <row r="30" spans="1:12" ht="39">
      <c r="D30" s="43" t="s">
        <v>391</v>
      </c>
    </row>
    <row r="31" spans="1:12" s="4" customFormat="1" ht="13">
      <c r="A31" s="7"/>
      <c r="B31" s="7"/>
      <c r="C31" s="7"/>
      <c r="D31" s="43" t="s">
        <v>383</v>
      </c>
      <c r="E31" s="7"/>
      <c r="F31" s="55"/>
      <c r="G31" s="110"/>
      <c r="H31" s="110"/>
      <c r="K31" s="7"/>
      <c r="L31" s="21"/>
    </row>
    <row r="32" spans="1:12" s="4" customFormat="1" ht="13">
      <c r="A32" s="7"/>
      <c r="B32" s="7"/>
      <c r="C32" s="7"/>
      <c r="D32" s="50" t="s">
        <v>102</v>
      </c>
      <c r="E32" s="7" t="s">
        <v>75</v>
      </c>
      <c r="F32" s="55">
        <v>27.8</v>
      </c>
      <c r="G32" s="110"/>
      <c r="H32" s="110">
        <f>F32*G32</f>
        <v>0</v>
      </c>
      <c r="K32" s="7"/>
      <c r="L32" s="21"/>
    </row>
    <row r="33" spans="1:12" ht="15.75" customHeight="1">
      <c r="A33" s="4"/>
      <c r="D33" s="43"/>
    </row>
    <row r="34" spans="1:12" s="4" customFormat="1" ht="13">
      <c r="A34" s="7"/>
      <c r="B34" s="7">
        <v>3</v>
      </c>
      <c r="C34" s="7" t="s">
        <v>123</v>
      </c>
      <c r="D34" s="50" t="s">
        <v>378</v>
      </c>
      <c r="E34" s="7"/>
      <c r="F34" s="55"/>
      <c r="G34" s="110"/>
      <c r="H34" s="110"/>
      <c r="K34" s="7"/>
      <c r="L34" s="21"/>
    </row>
    <row r="35" spans="1:12" s="4" customFormat="1" ht="39">
      <c r="A35" s="7"/>
      <c r="B35" s="7"/>
      <c r="C35" s="7"/>
      <c r="D35" s="43" t="s">
        <v>391</v>
      </c>
      <c r="E35" s="7"/>
      <c r="F35" s="55"/>
      <c r="G35" s="110"/>
      <c r="H35" s="110"/>
      <c r="K35" s="7"/>
      <c r="L35" s="21"/>
    </row>
    <row r="36" spans="1:12" s="4" customFormat="1" ht="13">
      <c r="A36" s="7"/>
      <c r="B36" s="7"/>
      <c r="C36" s="7"/>
      <c r="D36" s="43" t="s">
        <v>119</v>
      </c>
      <c r="E36" s="7"/>
      <c r="F36" s="55"/>
      <c r="G36" s="110"/>
      <c r="H36" s="110"/>
      <c r="K36" s="7"/>
      <c r="L36" s="21"/>
    </row>
    <row r="37" spans="1:12" s="4" customFormat="1" ht="13">
      <c r="A37" s="7"/>
      <c r="B37" s="7"/>
      <c r="C37" s="7"/>
      <c r="D37" s="43" t="s">
        <v>120</v>
      </c>
      <c r="E37" s="7"/>
      <c r="F37" s="55"/>
      <c r="G37" s="110"/>
      <c r="H37" s="110"/>
      <c r="K37" s="7"/>
      <c r="L37" s="21"/>
    </row>
    <row r="38" spans="1:12" s="4" customFormat="1" ht="13">
      <c r="A38" s="7"/>
      <c r="B38" s="7"/>
      <c r="C38" s="7"/>
      <c r="D38" s="50" t="s">
        <v>102</v>
      </c>
      <c r="E38" s="7" t="s">
        <v>75</v>
      </c>
      <c r="F38" s="55">
        <f>E40+E41</f>
        <v>27.8</v>
      </c>
      <c r="G38" s="110"/>
      <c r="H38" s="110">
        <f>F38*G38</f>
        <v>0</v>
      </c>
      <c r="K38" s="7"/>
      <c r="L38" s="21"/>
    </row>
    <row r="39" spans="1:12" s="4" customFormat="1" ht="13">
      <c r="A39" s="7"/>
      <c r="B39" s="7"/>
      <c r="C39" s="7"/>
      <c r="D39" s="50"/>
      <c r="E39" s="7"/>
      <c r="F39" s="55"/>
      <c r="G39" s="110"/>
      <c r="H39" s="110"/>
      <c r="K39" s="7"/>
      <c r="L39" s="21"/>
    </row>
    <row r="40" spans="1:12" s="4" customFormat="1" ht="13">
      <c r="A40" s="7"/>
      <c r="B40" s="7"/>
      <c r="C40" s="7"/>
      <c r="D40" s="167" t="s">
        <v>319</v>
      </c>
      <c r="E40" s="168">
        <v>14.4</v>
      </c>
      <c r="F40" s="55"/>
      <c r="G40" s="110"/>
      <c r="H40" s="110"/>
      <c r="K40" s="7"/>
      <c r="L40" s="21"/>
    </row>
    <row r="41" spans="1:12" s="4" customFormat="1" ht="13">
      <c r="A41" s="7"/>
      <c r="B41" s="7"/>
      <c r="C41" s="7"/>
      <c r="D41" s="167" t="s">
        <v>320</v>
      </c>
      <c r="E41" s="168">
        <v>13.4</v>
      </c>
      <c r="F41" s="55"/>
      <c r="G41" s="110"/>
      <c r="H41" s="110"/>
      <c r="K41" s="7"/>
      <c r="L41" s="21"/>
    </row>
    <row r="42" spans="1:12" s="4" customFormat="1" ht="13">
      <c r="A42" s="7"/>
      <c r="B42" s="7"/>
      <c r="C42" s="7"/>
      <c r="D42" s="46"/>
      <c r="E42" s="166"/>
      <c r="F42" s="55"/>
      <c r="G42" s="110"/>
      <c r="H42" s="110"/>
      <c r="K42" s="7"/>
      <c r="L42" s="21"/>
    </row>
    <row r="43" spans="1:12" s="19" customFormat="1" ht="13">
      <c r="A43" s="56"/>
      <c r="B43" s="56"/>
      <c r="C43" s="56"/>
      <c r="D43" s="63"/>
      <c r="E43" s="56"/>
      <c r="F43" s="62"/>
      <c r="G43" s="149"/>
      <c r="H43" s="149"/>
      <c r="K43" s="56"/>
      <c r="L43" s="57"/>
    </row>
    <row r="44" spans="1:12" s="4" customFormat="1" ht="26">
      <c r="A44" s="7"/>
      <c r="B44" s="7">
        <v>4</v>
      </c>
      <c r="C44" s="7" t="s">
        <v>124</v>
      </c>
      <c r="D44" s="21" t="s">
        <v>125</v>
      </c>
      <c r="E44" s="7"/>
      <c r="F44" s="55"/>
      <c r="G44" s="131"/>
      <c r="H44" s="131"/>
      <c r="K44" s="7"/>
      <c r="L44" s="21"/>
    </row>
    <row r="45" spans="1:12" s="4" customFormat="1" ht="13">
      <c r="A45" s="7"/>
      <c r="B45" s="7"/>
      <c r="C45" s="7"/>
      <c r="D45" s="21" t="s">
        <v>83</v>
      </c>
      <c r="E45" s="7" t="s">
        <v>86</v>
      </c>
      <c r="F45" s="55">
        <v>10</v>
      </c>
      <c r="G45" s="110"/>
      <c r="H45" s="110">
        <f t="shared" ref="H45:H47" si="0">F45*G45</f>
        <v>0</v>
      </c>
      <c r="K45" s="7"/>
      <c r="L45" s="21"/>
    </row>
    <row r="46" spans="1:12" s="4" customFormat="1" ht="13">
      <c r="A46" s="7"/>
      <c r="B46" s="7"/>
      <c r="C46" s="7"/>
      <c r="D46" s="21" t="s">
        <v>84</v>
      </c>
      <c r="E46" s="7" t="s">
        <v>86</v>
      </c>
      <c r="F46" s="55">
        <v>10</v>
      </c>
      <c r="G46" s="110"/>
      <c r="H46" s="110">
        <f t="shared" si="0"/>
        <v>0</v>
      </c>
      <c r="K46" s="7"/>
      <c r="L46" s="21"/>
    </row>
    <row r="47" spans="1:12" s="4" customFormat="1" ht="13">
      <c r="A47" s="7"/>
      <c r="B47" s="7"/>
      <c r="C47" s="7"/>
      <c r="D47" s="21" t="s">
        <v>85</v>
      </c>
      <c r="E47" s="7" t="s">
        <v>86</v>
      </c>
      <c r="F47" s="55">
        <v>10</v>
      </c>
      <c r="G47" s="110"/>
      <c r="H47" s="110">
        <f t="shared" si="0"/>
        <v>0</v>
      </c>
      <c r="K47" s="7"/>
      <c r="L47" s="21"/>
    </row>
    <row r="48" spans="1:12" s="4" customFormat="1" ht="13">
      <c r="A48" s="7"/>
      <c r="B48" s="7"/>
      <c r="C48" s="7"/>
      <c r="D48" s="21"/>
      <c r="E48" s="7"/>
      <c r="F48" s="55"/>
      <c r="G48" s="131"/>
      <c r="H48" s="131"/>
      <c r="K48" s="7"/>
      <c r="L48" s="21"/>
    </row>
    <row r="49" spans="1:12" s="23" customFormat="1" ht="14.5">
      <c r="A49" s="19"/>
      <c r="B49" s="11"/>
      <c r="C49" s="11"/>
      <c r="D49" s="12"/>
      <c r="G49" s="130"/>
      <c r="H49" s="130"/>
    </row>
    <row r="50" spans="1:12" s="4" customFormat="1" ht="13">
      <c r="A50" s="7"/>
      <c r="B50" s="7"/>
      <c r="C50" s="7"/>
      <c r="D50" s="21"/>
      <c r="E50" s="7"/>
      <c r="F50" s="55"/>
      <c r="G50" s="131"/>
      <c r="H50" s="131"/>
      <c r="K50" s="7"/>
      <c r="L50" s="21"/>
    </row>
    <row r="51" spans="1:12">
      <c r="A51" s="44" t="s">
        <v>67</v>
      </c>
      <c r="B51" s="44"/>
      <c r="C51" s="13"/>
      <c r="D51" s="48" t="s">
        <v>126</v>
      </c>
      <c r="E51" s="13"/>
      <c r="F51" s="52"/>
      <c r="G51" s="107"/>
      <c r="H51" s="106">
        <f>SUM(H18:H50)</f>
        <v>0</v>
      </c>
    </row>
  </sheetData>
  <phoneticPr fontId="7" type="noConversion"/>
  <pageMargins left="0.70866141732283472" right="0.70866141732283472" top="0.74803149606299213" bottom="0.74803149606299213" header="0.31496062992125984" footer="0.31496062992125984"/>
  <pageSetup paperSize="9" scale="57" fitToHeight="0" orientation="portrait" horizontalDpi="4294967293" verticalDpi="4294967293" r:id="rId1"/>
  <headerFooter>
    <oddHeader>&amp;LInvestitor: &amp;"-,Podebljano"Agencija za komercijalnu djelatnost d.o.o.&amp;"-,Uobičajeno"
Građevina: Savska cesta 31, Zagreb&amp;RDATUM: 10/2023</oddHeader>
    <oddFooter>&amp;RStranica &amp;P od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FB44C-1092-4D2D-91A8-BC4593999DD9}">
  <sheetPr>
    <pageSetUpPr fitToPage="1"/>
  </sheetPr>
  <dimension ref="A1:L69"/>
  <sheetViews>
    <sheetView topLeftCell="A28" zoomScale="90" zoomScaleNormal="90" zoomScaleSheetLayoutView="100" workbookViewId="0">
      <selection activeCell="H30" sqref="H30"/>
    </sheetView>
  </sheetViews>
  <sheetFormatPr defaultColWidth="9.08984375" defaultRowHeight="18.5"/>
  <cols>
    <col min="1" max="1" width="12.54296875" style="279" customWidth="1"/>
    <col min="2" max="2" width="6.36328125" style="249" customWidth="1"/>
    <col min="3" max="3" width="7.453125" style="249" customWidth="1"/>
    <col min="4" max="4" width="64.36328125" style="257" customWidth="1"/>
    <col min="5" max="5" width="11.6328125" style="248" customWidth="1"/>
    <col min="6" max="6" width="9.08984375" style="248"/>
    <col min="7" max="7" width="20.54296875" style="255" customWidth="1"/>
    <col min="8" max="8" width="19.36328125" style="420" customWidth="1"/>
    <col min="9" max="16384" width="9.08984375" style="248"/>
  </cols>
  <sheetData>
    <row r="1" spans="1:12">
      <c r="B1" s="264"/>
      <c r="C1" s="264"/>
      <c r="D1" s="266"/>
      <c r="E1" s="266"/>
      <c r="F1" s="273"/>
      <c r="G1" s="276"/>
      <c r="H1" s="396"/>
    </row>
    <row r="2" spans="1:12" ht="21">
      <c r="A2" s="332"/>
      <c r="B2" s="333"/>
      <c r="C2" s="333"/>
      <c r="D2" s="332" t="s">
        <v>33</v>
      </c>
      <c r="E2" s="333"/>
      <c r="F2" s="363"/>
      <c r="G2" s="397"/>
      <c r="H2" s="398"/>
      <c r="K2" s="249"/>
      <c r="L2" s="257"/>
    </row>
    <row r="3" spans="1:12">
      <c r="A3" s="337" t="s">
        <v>287</v>
      </c>
      <c r="B3" s="337"/>
      <c r="C3" s="337"/>
      <c r="D3" s="338" t="s">
        <v>209</v>
      </c>
      <c r="E3" s="337"/>
      <c r="F3" s="337"/>
      <c r="G3" s="341"/>
      <c r="H3" s="341"/>
      <c r="K3" s="249"/>
      <c r="L3" s="257"/>
    </row>
    <row r="4" spans="1:12" ht="6.75" customHeight="1">
      <c r="B4" s="279"/>
      <c r="C4" s="279"/>
      <c r="D4" s="279"/>
      <c r="E4" s="279"/>
      <c r="F4" s="279"/>
      <c r="G4" s="256"/>
      <c r="H4" s="256"/>
      <c r="K4" s="249"/>
      <c r="L4" s="257"/>
    </row>
    <row r="5" spans="1:12" s="326" customFormat="1">
      <c r="A5" s="370" t="s">
        <v>6</v>
      </c>
      <c r="B5" s="370" t="s">
        <v>0</v>
      </c>
      <c r="C5" s="370" t="s">
        <v>1</v>
      </c>
      <c r="D5" s="370" t="s">
        <v>2</v>
      </c>
      <c r="E5" s="370" t="s">
        <v>16</v>
      </c>
      <c r="F5" s="370" t="s">
        <v>3</v>
      </c>
      <c r="G5" s="399" t="s">
        <v>4</v>
      </c>
      <c r="H5" s="400" t="s">
        <v>5</v>
      </c>
      <c r="K5" s="247"/>
      <c r="L5" s="327"/>
    </row>
    <row r="6" spans="1:12">
      <c r="A6" s="283"/>
      <c r="B6" s="264"/>
      <c r="C6" s="264"/>
      <c r="D6" s="266"/>
      <c r="E6" s="273"/>
      <c r="F6" s="273"/>
      <c r="G6" s="276"/>
      <c r="H6" s="396"/>
    </row>
    <row r="7" spans="1:12" s="401" customFormat="1">
      <c r="A7" s="283"/>
      <c r="B7" s="264"/>
      <c r="C7" s="264"/>
      <c r="D7" s="275"/>
      <c r="G7" s="402"/>
      <c r="H7" s="403"/>
    </row>
    <row r="8" spans="1:12" s="401" customFormat="1">
      <c r="A8" s="283"/>
      <c r="B8" s="264"/>
      <c r="C8" s="404"/>
      <c r="D8" s="405" t="s">
        <v>213</v>
      </c>
      <c r="E8" s="406"/>
      <c r="F8" s="406"/>
      <c r="G8" s="407"/>
      <c r="H8" s="408"/>
    </row>
    <row r="9" spans="1:12" s="401" customFormat="1" ht="29">
      <c r="A9" s="283"/>
      <c r="B9" s="264"/>
      <c r="C9" s="264"/>
      <c r="D9" s="266" t="s">
        <v>210</v>
      </c>
      <c r="G9" s="402"/>
      <c r="H9" s="403"/>
    </row>
    <row r="10" spans="1:12" s="401" customFormat="1">
      <c r="A10" s="283"/>
      <c r="B10" s="264"/>
      <c r="C10" s="409"/>
      <c r="D10" s="410" t="s">
        <v>214</v>
      </c>
      <c r="E10" s="411"/>
      <c r="F10" s="411"/>
      <c r="G10" s="412"/>
      <c r="H10" s="413"/>
    </row>
    <row r="11" spans="1:12" s="401" customFormat="1">
      <c r="A11" s="283"/>
      <c r="B11" s="264"/>
      <c r="C11" s="264"/>
      <c r="D11" s="275"/>
      <c r="G11" s="402"/>
      <c r="H11" s="403"/>
    </row>
    <row r="12" spans="1:12" s="273" customFormat="1">
      <c r="A12" s="283"/>
      <c r="B12" s="264">
        <v>1</v>
      </c>
      <c r="C12" s="264" t="s">
        <v>557</v>
      </c>
      <c r="D12" s="275" t="s">
        <v>140</v>
      </c>
      <c r="G12" s="276"/>
      <c r="H12" s="396"/>
    </row>
    <row r="13" spans="1:12" s="273" customFormat="1" ht="29">
      <c r="A13" s="283"/>
      <c r="B13" s="264"/>
      <c r="C13" s="264"/>
      <c r="D13" s="266" t="s">
        <v>144</v>
      </c>
      <c r="G13" s="276"/>
      <c r="H13" s="396"/>
    </row>
    <row r="14" spans="1:12" s="273" customFormat="1">
      <c r="A14" s="283"/>
      <c r="B14" s="264"/>
      <c r="C14" s="264"/>
      <c r="D14" s="266" t="s">
        <v>167</v>
      </c>
      <c r="G14" s="276"/>
      <c r="H14" s="396"/>
    </row>
    <row r="15" spans="1:12" s="273" customFormat="1">
      <c r="A15" s="283"/>
      <c r="B15" s="264"/>
      <c r="C15" s="264"/>
      <c r="D15" s="266" t="s">
        <v>35</v>
      </c>
      <c r="G15" s="276"/>
      <c r="H15" s="396"/>
    </row>
    <row r="16" spans="1:12" s="273" customFormat="1">
      <c r="A16" s="283"/>
      <c r="B16" s="264"/>
      <c r="C16" s="264"/>
      <c r="D16" s="270" t="s">
        <v>554</v>
      </c>
      <c r="G16" s="276"/>
      <c r="H16" s="396"/>
    </row>
    <row r="17" spans="1:8" s="264" customFormat="1">
      <c r="A17" s="283"/>
      <c r="D17" s="275" t="s">
        <v>142</v>
      </c>
      <c r="E17" s="263" t="s">
        <v>143</v>
      </c>
      <c r="F17" s="263">
        <v>2</v>
      </c>
      <c r="G17" s="414"/>
      <c r="H17" s="277">
        <f>G17*F17</f>
        <v>0</v>
      </c>
    </row>
    <row r="18" spans="1:8" s="264" customFormat="1">
      <c r="A18" s="283"/>
      <c r="D18" s="275" t="s">
        <v>322</v>
      </c>
      <c r="E18" s="263"/>
      <c r="F18" s="263"/>
      <c r="G18" s="414"/>
      <c r="H18" s="277"/>
    </row>
    <row r="19" spans="1:8" s="264" customFormat="1">
      <c r="A19" s="283"/>
      <c r="D19" s="275"/>
      <c r="E19" s="263"/>
      <c r="F19" s="263"/>
      <c r="G19" s="414"/>
      <c r="H19" s="277"/>
    </row>
    <row r="20" spans="1:8" s="415" customFormat="1">
      <c r="A20" s="283"/>
      <c r="B20" s="264">
        <v>2</v>
      </c>
      <c r="C20" s="264" t="s">
        <v>558</v>
      </c>
      <c r="D20" s="275" t="s">
        <v>325</v>
      </c>
      <c r="E20" s="263"/>
      <c r="F20" s="342"/>
      <c r="G20" s="416"/>
      <c r="H20" s="417"/>
    </row>
    <row r="21" spans="1:8" s="415" customFormat="1" ht="29">
      <c r="A21" s="283"/>
      <c r="B21" s="264"/>
      <c r="C21" s="264"/>
      <c r="D21" s="266" t="s">
        <v>144</v>
      </c>
      <c r="E21" s="263"/>
      <c r="F21" s="342"/>
      <c r="G21" s="416"/>
      <c r="H21" s="417"/>
    </row>
    <row r="22" spans="1:8" s="415" customFormat="1">
      <c r="A22" s="283"/>
      <c r="B22" s="264"/>
      <c r="C22" s="264"/>
      <c r="D22" s="266" t="s">
        <v>167</v>
      </c>
      <c r="E22" s="263"/>
      <c r="F22" s="342"/>
      <c r="G22" s="416"/>
      <c r="H22" s="417"/>
    </row>
    <row r="23" spans="1:8" s="415" customFormat="1">
      <c r="A23" s="283"/>
      <c r="B23" s="264"/>
      <c r="C23" s="264"/>
      <c r="D23" s="266" t="s">
        <v>196</v>
      </c>
      <c r="E23" s="263"/>
      <c r="F23" s="342"/>
      <c r="G23" s="416"/>
      <c r="H23" s="417"/>
    </row>
    <row r="24" spans="1:8" s="273" customFormat="1">
      <c r="A24" s="283"/>
      <c r="B24" s="264"/>
      <c r="C24" s="264"/>
      <c r="D24" s="270" t="s">
        <v>553</v>
      </c>
      <c r="E24" s="263"/>
      <c r="F24" s="342"/>
      <c r="G24" s="276"/>
      <c r="H24" s="396"/>
    </row>
    <row r="25" spans="1:8" s="401" customFormat="1">
      <c r="A25" s="283"/>
      <c r="B25" s="264"/>
      <c r="C25" s="264"/>
      <c r="D25" s="275" t="s">
        <v>142</v>
      </c>
      <c r="E25" s="263" t="s">
        <v>143</v>
      </c>
      <c r="F25" s="263">
        <v>2</v>
      </c>
      <c r="G25" s="402"/>
      <c r="H25" s="277">
        <f>G25*F25</f>
        <v>0</v>
      </c>
    </row>
    <row r="26" spans="1:8" s="415" customFormat="1">
      <c r="A26" s="283"/>
      <c r="B26" s="264"/>
      <c r="C26" s="264"/>
      <c r="D26" s="275" t="s">
        <v>238</v>
      </c>
      <c r="E26" s="263"/>
      <c r="F26" s="342"/>
      <c r="G26" s="416"/>
      <c r="H26" s="417"/>
    </row>
    <row r="27" spans="1:8" s="415" customFormat="1">
      <c r="A27" s="283"/>
      <c r="B27" s="264"/>
      <c r="C27" s="264"/>
      <c r="D27" s="275" t="s">
        <v>239</v>
      </c>
      <c r="E27" s="263"/>
      <c r="F27" s="342"/>
      <c r="G27" s="416"/>
      <c r="H27" s="417"/>
    </row>
    <row r="28" spans="1:8" s="415" customFormat="1">
      <c r="A28" s="283"/>
      <c r="B28" s="264"/>
      <c r="C28" s="264"/>
      <c r="D28" s="275"/>
      <c r="E28" s="263"/>
      <c r="F28" s="342"/>
      <c r="G28" s="416"/>
      <c r="H28" s="417"/>
    </row>
    <row r="29" spans="1:8" s="415" customFormat="1">
      <c r="A29" s="283"/>
      <c r="B29" s="264">
        <v>3</v>
      </c>
      <c r="C29" s="264" t="s">
        <v>559</v>
      </c>
      <c r="D29" s="275" t="s">
        <v>141</v>
      </c>
      <c r="E29" s="263"/>
      <c r="F29" s="342"/>
      <c r="G29" s="416"/>
      <c r="H29" s="417"/>
    </row>
    <row r="30" spans="1:8" s="415" customFormat="1" ht="29">
      <c r="A30" s="283"/>
      <c r="B30" s="264"/>
      <c r="C30" s="264"/>
      <c r="D30" s="266" t="s">
        <v>144</v>
      </c>
      <c r="E30" s="263"/>
      <c r="F30" s="342"/>
      <c r="G30" s="416"/>
      <c r="H30" s="417"/>
    </row>
    <row r="31" spans="1:8" s="415" customFormat="1">
      <c r="A31" s="283"/>
      <c r="B31" s="264"/>
      <c r="C31" s="264"/>
      <c r="D31" s="266" t="s">
        <v>167</v>
      </c>
      <c r="E31" s="263"/>
      <c r="F31" s="342"/>
      <c r="G31" s="416"/>
      <c r="H31" s="417"/>
    </row>
    <row r="32" spans="1:8" s="273" customFormat="1">
      <c r="A32" s="283"/>
      <c r="B32" s="264"/>
      <c r="C32" s="264"/>
      <c r="D32" s="270" t="s">
        <v>554</v>
      </c>
      <c r="E32" s="263"/>
      <c r="F32" s="342"/>
      <c r="G32" s="276"/>
      <c r="H32" s="396"/>
    </row>
    <row r="33" spans="1:8" s="415" customFormat="1">
      <c r="A33" s="283"/>
      <c r="B33" s="264"/>
      <c r="C33" s="264"/>
      <c r="D33" s="266" t="s">
        <v>35</v>
      </c>
      <c r="E33" s="263"/>
      <c r="F33" s="342"/>
      <c r="G33" s="416"/>
      <c r="H33" s="417"/>
    </row>
    <row r="34" spans="1:8" s="401" customFormat="1">
      <c r="A34" s="283"/>
      <c r="B34" s="264"/>
      <c r="C34" s="264"/>
      <c r="D34" s="275" t="s">
        <v>142</v>
      </c>
      <c r="E34" s="263" t="s">
        <v>143</v>
      </c>
      <c r="F34" s="263">
        <v>1</v>
      </c>
      <c r="G34" s="402"/>
      <c r="H34" s="277">
        <f>G34*F34</f>
        <v>0</v>
      </c>
    </row>
    <row r="35" spans="1:8" s="401" customFormat="1">
      <c r="A35" s="283"/>
      <c r="B35" s="264"/>
      <c r="C35" s="264"/>
      <c r="D35" s="275" t="s">
        <v>212</v>
      </c>
      <c r="E35" s="263"/>
      <c r="F35" s="263"/>
      <c r="G35" s="402"/>
      <c r="H35" s="403"/>
    </row>
    <row r="36" spans="1:8" s="401" customFormat="1">
      <c r="A36" s="283"/>
      <c r="B36" s="264"/>
      <c r="C36" s="264"/>
      <c r="D36" s="275"/>
      <c r="E36" s="263"/>
      <c r="F36" s="263"/>
      <c r="G36" s="402"/>
      <c r="H36" s="403"/>
    </row>
    <row r="37" spans="1:8" s="415" customFormat="1">
      <c r="A37" s="283"/>
      <c r="B37" s="264">
        <v>4</v>
      </c>
      <c r="C37" s="264" t="s">
        <v>560</v>
      </c>
      <c r="D37" s="275" t="s">
        <v>195</v>
      </c>
      <c r="E37" s="263"/>
      <c r="F37" s="342"/>
      <c r="G37" s="416"/>
      <c r="H37" s="417"/>
    </row>
    <row r="38" spans="1:8" s="415" customFormat="1" ht="29">
      <c r="A38" s="283"/>
      <c r="B38" s="264"/>
      <c r="C38" s="264"/>
      <c r="D38" s="266" t="s">
        <v>144</v>
      </c>
      <c r="E38" s="263"/>
      <c r="F38" s="342"/>
      <c r="G38" s="416"/>
      <c r="H38" s="417"/>
    </row>
    <row r="39" spans="1:8" s="415" customFormat="1">
      <c r="A39" s="283"/>
      <c r="B39" s="264"/>
      <c r="C39" s="264"/>
      <c r="D39" s="266" t="s">
        <v>555</v>
      </c>
      <c r="E39" s="263"/>
      <c r="F39" s="342"/>
      <c r="G39" s="416"/>
      <c r="H39" s="417"/>
    </row>
    <row r="40" spans="1:8" s="415" customFormat="1">
      <c r="A40" s="283"/>
      <c r="B40" s="264"/>
      <c r="C40" s="264"/>
      <c r="D40" s="266" t="s">
        <v>196</v>
      </c>
      <c r="E40" s="263"/>
      <c r="F40" s="342"/>
      <c r="G40" s="416"/>
      <c r="H40" s="417"/>
    </row>
    <row r="41" spans="1:8" s="273" customFormat="1">
      <c r="A41" s="283"/>
      <c r="B41" s="264"/>
      <c r="C41" s="264"/>
      <c r="D41" s="270" t="s">
        <v>553</v>
      </c>
      <c r="E41" s="263"/>
      <c r="F41" s="342"/>
      <c r="G41" s="276"/>
      <c r="H41" s="396"/>
    </row>
    <row r="42" spans="1:8" s="401" customFormat="1">
      <c r="A42" s="283"/>
      <c r="B42" s="264"/>
      <c r="C42" s="264"/>
      <c r="D42" s="275" t="s">
        <v>142</v>
      </c>
      <c r="E42" s="263" t="s">
        <v>143</v>
      </c>
      <c r="F42" s="263">
        <v>2</v>
      </c>
      <c r="G42" s="402"/>
      <c r="H42" s="277">
        <f>G42*F42</f>
        <v>0</v>
      </c>
    </row>
    <row r="43" spans="1:8" s="415" customFormat="1">
      <c r="A43" s="283"/>
      <c r="B43" s="264"/>
      <c r="C43" s="264"/>
      <c r="D43" s="275" t="s">
        <v>240</v>
      </c>
      <c r="E43" s="263"/>
      <c r="F43" s="342"/>
      <c r="G43" s="416"/>
      <c r="H43" s="417"/>
    </row>
    <row r="44" spans="1:8" s="415" customFormat="1">
      <c r="A44" s="283"/>
      <c r="B44" s="264"/>
      <c r="C44" s="264"/>
      <c r="D44" s="275" t="s">
        <v>241</v>
      </c>
      <c r="E44" s="263"/>
      <c r="F44" s="342"/>
      <c r="G44" s="416"/>
      <c r="H44" s="417"/>
    </row>
    <row r="45" spans="1:8" s="401" customFormat="1">
      <c r="A45" s="418"/>
      <c r="D45" s="419"/>
      <c r="E45" s="263"/>
      <c r="F45" s="263"/>
      <c r="G45" s="402"/>
      <c r="H45" s="403"/>
    </row>
    <row r="46" spans="1:8" s="273" customFormat="1" ht="29">
      <c r="A46" s="283"/>
      <c r="B46" s="264">
        <v>5</v>
      </c>
      <c r="C46" s="264" t="s">
        <v>561</v>
      </c>
      <c r="D46" s="275" t="s">
        <v>147</v>
      </c>
      <c r="E46" s="263"/>
      <c r="F46" s="342"/>
      <c r="G46" s="276"/>
      <c r="H46" s="396"/>
    </row>
    <row r="47" spans="1:8" s="273" customFormat="1" ht="29">
      <c r="A47" s="283"/>
      <c r="B47" s="264"/>
      <c r="C47" s="264"/>
      <c r="D47" s="266" t="s">
        <v>144</v>
      </c>
      <c r="E47" s="263"/>
      <c r="F47" s="342"/>
      <c r="G47" s="276"/>
      <c r="H47" s="396"/>
    </row>
    <row r="48" spans="1:8" s="273" customFormat="1">
      <c r="A48" s="283"/>
      <c r="B48" s="264"/>
      <c r="C48" s="264"/>
      <c r="D48" s="266" t="s">
        <v>160</v>
      </c>
      <c r="E48" s="263"/>
      <c r="F48" s="342"/>
      <c r="G48" s="276"/>
      <c r="H48" s="396"/>
    </row>
    <row r="49" spans="1:12" s="273" customFormat="1">
      <c r="A49" s="283"/>
      <c r="B49" s="264"/>
      <c r="C49" s="264"/>
      <c r="D49" s="270" t="s">
        <v>552</v>
      </c>
      <c r="E49" s="263"/>
      <c r="F49" s="342"/>
      <c r="G49" s="276"/>
      <c r="H49" s="396"/>
    </row>
    <row r="50" spans="1:12" s="273" customFormat="1">
      <c r="A50" s="283"/>
      <c r="B50" s="264"/>
      <c r="C50" s="264"/>
      <c r="D50" s="266" t="s">
        <v>35</v>
      </c>
      <c r="E50" s="263"/>
      <c r="F50" s="342"/>
      <c r="G50" s="276"/>
      <c r="H50" s="396"/>
    </row>
    <row r="51" spans="1:12" s="264" customFormat="1">
      <c r="A51" s="283"/>
      <c r="D51" s="275" t="s">
        <v>142</v>
      </c>
      <c r="E51" s="263" t="s">
        <v>143</v>
      </c>
      <c r="F51" s="263">
        <v>1</v>
      </c>
      <c r="G51" s="414"/>
      <c r="H51" s="277">
        <f>G51*F51</f>
        <v>0</v>
      </c>
    </row>
    <row r="52" spans="1:12">
      <c r="B52" s="264"/>
      <c r="C52" s="264"/>
      <c r="D52" s="266"/>
      <c r="E52" s="263"/>
      <c r="F52" s="342"/>
      <c r="G52" s="276"/>
      <c r="H52" s="396"/>
    </row>
    <row r="53" spans="1:12" ht="29">
      <c r="B53" s="264">
        <v>6</v>
      </c>
      <c r="C53" s="264" t="s">
        <v>562</v>
      </c>
      <c r="D53" s="257" t="s">
        <v>326</v>
      </c>
      <c r="E53" s="263"/>
      <c r="F53" s="342"/>
      <c r="G53" s="276"/>
      <c r="H53" s="396"/>
    </row>
    <row r="54" spans="1:12" ht="29">
      <c r="B54" s="264"/>
      <c r="C54" s="264"/>
      <c r="D54" s="266" t="s">
        <v>144</v>
      </c>
      <c r="E54" s="263"/>
      <c r="F54" s="342"/>
      <c r="G54" s="276"/>
      <c r="H54" s="396"/>
    </row>
    <row r="55" spans="1:12" s="273" customFormat="1">
      <c r="A55" s="283"/>
      <c r="B55" s="264"/>
      <c r="C55" s="264"/>
      <c r="D55" s="270" t="s">
        <v>551</v>
      </c>
      <c r="E55" s="263"/>
      <c r="F55" s="342"/>
      <c r="G55" s="276"/>
      <c r="H55" s="396"/>
    </row>
    <row r="56" spans="1:12">
      <c r="B56" s="264"/>
      <c r="C56" s="264"/>
      <c r="D56" s="257" t="s">
        <v>36</v>
      </c>
      <c r="E56" s="263"/>
      <c r="F56" s="342"/>
      <c r="G56" s="276"/>
      <c r="H56" s="396"/>
    </row>
    <row r="57" spans="1:12">
      <c r="B57" s="264"/>
      <c r="C57" s="264"/>
      <c r="D57" s="266" t="s">
        <v>159</v>
      </c>
      <c r="E57" s="263"/>
      <c r="F57" s="342"/>
      <c r="G57" s="276"/>
      <c r="H57" s="396"/>
    </row>
    <row r="58" spans="1:12" s="249" customFormat="1">
      <c r="A58" s="279"/>
      <c r="B58" s="264"/>
      <c r="C58" s="264"/>
      <c r="D58" s="275" t="s">
        <v>142</v>
      </c>
      <c r="E58" s="263" t="s">
        <v>143</v>
      </c>
      <c r="F58" s="263">
        <f>SUM(F60:F62)</f>
        <v>2</v>
      </c>
      <c r="G58" s="414"/>
      <c r="H58" s="277">
        <f>G58*F58</f>
        <v>0</v>
      </c>
    </row>
    <row r="59" spans="1:12" ht="7.5" customHeight="1">
      <c r="B59" s="264"/>
      <c r="C59" s="264"/>
      <c r="D59" s="275"/>
      <c r="E59" s="263"/>
      <c r="F59" s="342"/>
      <c r="G59" s="276"/>
      <c r="H59" s="396"/>
    </row>
    <row r="60" spans="1:12">
      <c r="B60" s="264"/>
      <c r="C60" s="264"/>
      <c r="D60" s="278" t="s">
        <v>145</v>
      </c>
      <c r="E60" s="530" t="s">
        <v>143</v>
      </c>
      <c r="F60" s="529">
        <v>1</v>
      </c>
      <c r="G60" s="276"/>
      <c r="H60" s="396"/>
    </row>
    <row r="61" spans="1:12" ht="5.25" customHeight="1">
      <c r="B61" s="264"/>
      <c r="C61" s="264"/>
      <c r="D61" s="275"/>
      <c r="E61" s="530"/>
      <c r="F61" s="529"/>
      <c r="G61" s="276"/>
      <c r="H61" s="396"/>
    </row>
    <row r="62" spans="1:12">
      <c r="B62" s="264"/>
      <c r="C62" s="264"/>
      <c r="D62" s="278" t="s">
        <v>146</v>
      </c>
      <c r="E62" s="530" t="s">
        <v>143</v>
      </c>
      <c r="F62" s="529">
        <v>1</v>
      </c>
      <c r="G62" s="276"/>
      <c r="H62" s="396"/>
    </row>
    <row r="63" spans="1:12">
      <c r="B63" s="264"/>
      <c r="C63" s="264"/>
      <c r="D63" s="278"/>
      <c r="E63" s="530"/>
      <c r="F63" s="529"/>
      <c r="G63" s="276"/>
      <c r="H63" s="396"/>
    </row>
    <row r="64" spans="1:12" s="247" customFormat="1" ht="26">
      <c r="B64" s="247">
        <v>7</v>
      </c>
      <c r="C64" s="247" t="s">
        <v>563</v>
      </c>
      <c r="D64" s="278" t="s">
        <v>125</v>
      </c>
      <c r="E64" s="263"/>
      <c r="F64" s="437"/>
      <c r="G64" s="325"/>
      <c r="H64" s="256"/>
      <c r="L64" s="278"/>
    </row>
    <row r="65" spans="1:12" s="326" customFormat="1">
      <c r="A65" s="247"/>
      <c r="B65" s="247"/>
      <c r="C65" s="247"/>
      <c r="D65" s="327" t="s">
        <v>83</v>
      </c>
      <c r="E65" s="263" t="s">
        <v>86</v>
      </c>
      <c r="F65" s="437">
        <v>10</v>
      </c>
      <c r="G65" s="110"/>
      <c r="H65" s="256">
        <f t="shared" ref="H65:H67" si="0">F65*G65</f>
        <v>0</v>
      </c>
      <c r="K65" s="247"/>
      <c r="L65" s="327"/>
    </row>
    <row r="66" spans="1:12" s="326" customFormat="1">
      <c r="A66" s="247"/>
      <c r="B66" s="247"/>
      <c r="C66" s="247"/>
      <c r="D66" s="327" t="s">
        <v>84</v>
      </c>
      <c r="E66" s="263" t="s">
        <v>86</v>
      </c>
      <c r="F66" s="437">
        <v>10</v>
      </c>
      <c r="G66" s="110"/>
      <c r="H66" s="256">
        <f t="shared" si="0"/>
        <v>0</v>
      </c>
      <c r="K66" s="247"/>
      <c r="L66" s="327"/>
    </row>
    <row r="67" spans="1:12" s="326" customFormat="1">
      <c r="A67" s="247"/>
      <c r="B67" s="247"/>
      <c r="C67" s="247"/>
      <c r="D67" s="327" t="s">
        <v>85</v>
      </c>
      <c r="E67" s="263" t="s">
        <v>86</v>
      </c>
      <c r="F67" s="437">
        <v>10</v>
      </c>
      <c r="G67" s="110"/>
      <c r="H67" s="256">
        <f t="shared" si="0"/>
        <v>0</v>
      </c>
      <c r="K67" s="247"/>
      <c r="L67" s="327"/>
    </row>
    <row r="68" spans="1:12">
      <c r="B68" s="264"/>
      <c r="C68" s="264"/>
      <c r="D68" s="275"/>
      <c r="E68" s="263"/>
      <c r="F68" s="273"/>
      <c r="G68" s="276"/>
      <c r="H68" s="396"/>
    </row>
    <row r="69" spans="1:12">
      <c r="A69" s="337" t="s">
        <v>287</v>
      </c>
      <c r="B69" s="337"/>
      <c r="C69" s="337"/>
      <c r="D69" s="350" t="s">
        <v>148</v>
      </c>
      <c r="E69" s="337"/>
      <c r="F69" s="337"/>
      <c r="G69" s="341"/>
      <c r="H69" s="341">
        <f>SUM(H7:H68)</f>
        <v>0</v>
      </c>
      <c r="K69" s="249"/>
      <c r="L69" s="257"/>
    </row>
  </sheetData>
  <phoneticPr fontId="7" type="noConversion"/>
  <pageMargins left="0.70866141732283472" right="0.70866141732283472" top="0.74803149606299213" bottom="0.74803149606299213" header="0.31496062992125984" footer="0.31496062992125984"/>
  <pageSetup paperSize="9" scale="57" fitToHeight="0" orientation="portrait" horizontalDpi="4294967293" verticalDpi="4294967293" r:id="rId1"/>
  <headerFooter>
    <oddHeader>&amp;LInvestitor: Agencija za komercijalnu djelatnost d.o.o.
Građevina: Savska cesta 31, Zagreb&amp;RDATUM: 10/2023</oddHeader>
    <oddFooter>&amp;LTROŠKOVNIK UZ PROJEKT UNUTARNJEG UREĐENJA&amp;RStranica 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60315-62F3-4782-A3C7-EE5F91E32A8E}">
  <sheetPr>
    <pageSetUpPr fitToPage="1"/>
  </sheetPr>
  <dimension ref="A1:L32"/>
  <sheetViews>
    <sheetView zoomScale="90" zoomScaleNormal="90" zoomScaleSheetLayoutView="100" workbookViewId="0">
      <selection activeCell="D21" sqref="D21"/>
    </sheetView>
  </sheetViews>
  <sheetFormatPr defaultColWidth="9.08984375" defaultRowHeight="18.5"/>
  <cols>
    <col min="1" max="1" width="12.54296875" style="279" customWidth="1"/>
    <col min="2" max="2" width="6.36328125" style="380" customWidth="1"/>
    <col min="3" max="3" width="7.453125" style="249" customWidth="1"/>
    <col min="4" max="4" width="64.36328125" style="257" customWidth="1"/>
    <col min="5" max="5" width="11.6328125" style="248" customWidth="1"/>
    <col min="6" max="6" width="9.08984375" style="248"/>
    <col min="7" max="7" width="20.54296875" style="381" customWidth="1"/>
    <col min="8" max="8" width="19.36328125" style="369" customWidth="1"/>
    <col min="9" max="10" width="9.08984375" style="248"/>
    <col min="11" max="11" width="9.08984375" style="352"/>
    <col min="12" max="16384" width="9.08984375" style="248"/>
  </cols>
  <sheetData>
    <row r="1" spans="1:12">
      <c r="B1" s="359"/>
      <c r="C1" s="273"/>
      <c r="D1" s="266"/>
      <c r="E1" s="273"/>
      <c r="F1" s="273"/>
      <c r="G1" s="360"/>
      <c r="H1" s="361"/>
    </row>
    <row r="2" spans="1:12" ht="21">
      <c r="A2" s="332"/>
      <c r="B2" s="362"/>
      <c r="C2" s="333"/>
      <c r="D2" s="332" t="s">
        <v>33</v>
      </c>
      <c r="E2" s="333"/>
      <c r="F2" s="363"/>
      <c r="G2" s="364"/>
      <c r="H2" s="365"/>
      <c r="K2" s="366"/>
      <c r="L2" s="257"/>
    </row>
    <row r="3" spans="1:12">
      <c r="A3" s="337" t="s">
        <v>13</v>
      </c>
      <c r="B3" s="338"/>
      <c r="C3" s="337"/>
      <c r="D3" s="338" t="s">
        <v>288</v>
      </c>
      <c r="E3" s="337"/>
      <c r="F3" s="337"/>
      <c r="G3" s="367"/>
      <c r="H3" s="367"/>
      <c r="K3" s="366"/>
      <c r="L3" s="257"/>
    </row>
    <row r="4" spans="1:12" ht="6.75" customHeight="1">
      <c r="B4" s="368"/>
      <c r="C4" s="279"/>
      <c r="D4" s="279"/>
      <c r="E4" s="279"/>
      <c r="F4" s="279"/>
      <c r="G4" s="369"/>
      <c r="K4" s="366"/>
      <c r="L4" s="257"/>
    </row>
    <row r="5" spans="1:12" s="326" customFormat="1">
      <c r="A5" s="370" t="s">
        <v>6</v>
      </c>
      <c r="B5" s="371" t="s">
        <v>0</v>
      </c>
      <c r="C5" s="370" t="s">
        <v>1</v>
      </c>
      <c r="D5" s="370" t="s">
        <v>2</v>
      </c>
      <c r="E5" s="370" t="s">
        <v>16</v>
      </c>
      <c r="F5" s="370" t="s">
        <v>3</v>
      </c>
      <c r="G5" s="372" t="s">
        <v>4</v>
      </c>
      <c r="H5" s="367" t="s">
        <v>5</v>
      </c>
      <c r="K5" s="324"/>
      <c r="L5" s="327"/>
    </row>
    <row r="6" spans="1:12" s="326" customFormat="1">
      <c r="A6" s="247"/>
      <c r="B6" s="349"/>
      <c r="C6" s="247"/>
      <c r="D6" s="373"/>
      <c r="E6" s="374"/>
      <c r="F6" s="375"/>
      <c r="G6" s="376"/>
      <c r="H6" s="377"/>
      <c r="I6" s="378"/>
      <c r="K6" s="379"/>
    </row>
    <row r="7" spans="1:12" ht="33" customHeight="1">
      <c r="A7" s="326"/>
      <c r="D7" s="257" t="s">
        <v>208</v>
      </c>
      <c r="I7" s="382"/>
    </row>
    <row r="8" spans="1:12" ht="35.25" customHeight="1">
      <c r="A8" s="326"/>
      <c r="D8" s="357" t="s">
        <v>373</v>
      </c>
      <c r="I8" s="382"/>
    </row>
    <row r="9" spans="1:12" ht="24" customHeight="1">
      <c r="A9" s="326"/>
      <c r="D9" s="357" t="s">
        <v>374</v>
      </c>
      <c r="I9" s="382"/>
    </row>
    <row r="10" spans="1:12" ht="24" customHeight="1">
      <c r="A10" s="326"/>
      <c r="D10" s="357" t="s">
        <v>393</v>
      </c>
      <c r="I10" s="382"/>
    </row>
    <row r="11" spans="1:12" ht="24" customHeight="1">
      <c r="A11" s="326"/>
      <c r="D11" s="357" t="s">
        <v>375</v>
      </c>
      <c r="I11" s="382"/>
    </row>
    <row r="12" spans="1:12" ht="20.25" customHeight="1">
      <c r="A12" s="326"/>
      <c r="D12" s="327" t="s">
        <v>376</v>
      </c>
      <c r="I12" s="382"/>
    </row>
    <row r="13" spans="1:12" ht="18.75" customHeight="1">
      <c r="A13" s="326"/>
      <c r="D13" s="356" t="s">
        <v>139</v>
      </c>
      <c r="I13" s="382"/>
    </row>
    <row r="14" spans="1:12" ht="18.75" customHeight="1">
      <c r="A14" s="326"/>
      <c r="D14" s="278" t="s">
        <v>111</v>
      </c>
      <c r="I14" s="382"/>
    </row>
    <row r="15" spans="1:12" s="326" customFormat="1" ht="18.75" customHeight="1">
      <c r="B15" s="348"/>
      <c r="C15" s="247"/>
      <c r="D15" s="383" t="s">
        <v>430</v>
      </c>
      <c r="E15" s="247" t="s">
        <v>75</v>
      </c>
      <c r="F15" s="247">
        <f>F18*D17+F22*D21</f>
        <v>28.47</v>
      </c>
      <c r="G15" s="384"/>
      <c r="H15" s="369">
        <f>G15*F15</f>
        <v>0</v>
      </c>
      <c r="I15" s="385"/>
      <c r="K15" s="379"/>
    </row>
    <row r="16" spans="1:12" ht="32" customHeight="1">
      <c r="A16" s="326"/>
      <c r="D16" s="278" t="s">
        <v>328</v>
      </c>
      <c r="E16" s="249"/>
      <c r="F16" s="249"/>
      <c r="I16" s="382"/>
    </row>
    <row r="17" spans="1:12" ht="19" customHeight="1">
      <c r="A17" s="326"/>
      <c r="D17" s="521">
        <f>1.3*1.3</f>
        <v>1.6900000000000002</v>
      </c>
      <c r="E17" s="249"/>
      <c r="I17" s="382"/>
    </row>
    <row r="18" spans="1:12" s="254" customFormat="1" ht="18.75" customHeight="1">
      <c r="B18" s="386">
        <v>1</v>
      </c>
      <c r="C18" s="249" t="s">
        <v>324</v>
      </c>
      <c r="D18" s="278" t="s">
        <v>585</v>
      </c>
      <c r="E18" s="249" t="s">
        <v>143</v>
      </c>
      <c r="F18" s="249">
        <f>E19+E20</f>
        <v>9</v>
      </c>
      <c r="G18" s="387"/>
      <c r="H18" s="361">
        <f>F18*G18</f>
        <v>0</v>
      </c>
      <c r="I18" s="388"/>
      <c r="K18" s="389"/>
    </row>
    <row r="19" spans="1:12" s="254" customFormat="1" ht="18.75" customHeight="1">
      <c r="B19" s="386"/>
      <c r="C19" s="249"/>
      <c r="D19" s="390" t="s">
        <v>211</v>
      </c>
      <c r="E19" s="391">
        <v>5</v>
      </c>
      <c r="F19" s="249"/>
      <c r="G19" s="387"/>
      <c r="H19" s="361"/>
      <c r="I19" s="388"/>
      <c r="K19" s="389"/>
    </row>
    <row r="20" spans="1:12" s="254" customFormat="1" ht="18.75" customHeight="1">
      <c r="B20" s="386"/>
      <c r="C20" s="249"/>
      <c r="D20" s="390" t="s">
        <v>224</v>
      </c>
      <c r="E20" s="391">
        <v>4</v>
      </c>
      <c r="F20" s="249"/>
      <c r="G20" s="387"/>
      <c r="H20" s="361"/>
      <c r="I20" s="388"/>
      <c r="K20" s="389"/>
    </row>
    <row r="21" spans="1:12" s="254" customFormat="1" ht="18.75" customHeight="1">
      <c r="B21" s="386"/>
      <c r="C21" s="249"/>
      <c r="D21" s="521">
        <f>2.55*1.3</f>
        <v>3.3149999999999999</v>
      </c>
      <c r="E21" s="249"/>
      <c r="F21" s="249"/>
      <c r="G21" s="387"/>
      <c r="H21" s="369"/>
      <c r="I21" s="388"/>
      <c r="K21" s="389"/>
    </row>
    <row r="22" spans="1:12" s="254" customFormat="1">
      <c r="B22" s="386">
        <v>2</v>
      </c>
      <c r="C22" s="249" t="s">
        <v>323</v>
      </c>
      <c r="D22" s="278" t="s">
        <v>327</v>
      </c>
      <c r="E22" s="249" t="s">
        <v>143</v>
      </c>
      <c r="F22" s="249">
        <f>E23+E24</f>
        <v>4</v>
      </c>
      <c r="G22" s="387"/>
      <c r="H22" s="361">
        <f>F22*G22</f>
        <v>0</v>
      </c>
      <c r="I22" s="388"/>
      <c r="K22" s="389"/>
    </row>
    <row r="23" spans="1:12" s="254" customFormat="1" ht="18.75" customHeight="1">
      <c r="B23" s="386"/>
      <c r="C23" s="249"/>
      <c r="D23" s="390" t="s">
        <v>211</v>
      </c>
      <c r="E23" s="391">
        <v>2</v>
      </c>
      <c r="F23" s="249"/>
      <c r="G23" s="387"/>
      <c r="H23" s="361"/>
      <c r="I23" s="388"/>
      <c r="K23" s="389"/>
    </row>
    <row r="24" spans="1:12" s="254" customFormat="1" ht="18.75" customHeight="1">
      <c r="B24" s="386"/>
      <c r="C24" s="249"/>
      <c r="D24" s="390" t="s">
        <v>224</v>
      </c>
      <c r="E24" s="391">
        <v>2</v>
      </c>
      <c r="F24" s="249"/>
      <c r="G24" s="387"/>
      <c r="H24" s="361"/>
      <c r="I24" s="388"/>
      <c r="K24" s="389"/>
    </row>
    <row r="25" spans="1:12" s="254" customFormat="1" ht="18.75" customHeight="1">
      <c r="B25" s="386"/>
      <c r="C25" s="249"/>
      <c r="D25" s="390"/>
      <c r="E25" s="391"/>
      <c r="F25" s="249"/>
      <c r="G25" s="387"/>
      <c r="H25" s="361"/>
      <c r="I25" s="388"/>
      <c r="K25" s="389"/>
    </row>
    <row r="26" spans="1:12" s="254" customFormat="1">
      <c r="B26" s="386"/>
      <c r="C26" s="249"/>
      <c r="D26" s="278"/>
      <c r="E26" s="249"/>
      <c r="F26" s="249"/>
      <c r="G26" s="387"/>
      <c r="H26" s="361"/>
      <c r="I26" s="388"/>
      <c r="K26" s="389"/>
    </row>
    <row r="27" spans="1:12" s="247" customFormat="1" ht="26">
      <c r="B27" s="247">
        <v>3</v>
      </c>
      <c r="C27" s="247" t="s">
        <v>170</v>
      </c>
      <c r="D27" s="278" t="s">
        <v>125</v>
      </c>
      <c r="F27" s="343"/>
      <c r="G27" s="325"/>
      <c r="H27" s="256"/>
      <c r="L27" s="278"/>
    </row>
    <row r="28" spans="1:12" s="326" customFormat="1">
      <c r="A28" s="247"/>
      <c r="C28" s="247"/>
      <c r="D28" s="327" t="s">
        <v>83</v>
      </c>
      <c r="E28" s="247" t="s">
        <v>86</v>
      </c>
      <c r="F28" s="343">
        <v>10</v>
      </c>
      <c r="G28" s="110"/>
      <c r="H28" s="256">
        <f t="shared" ref="H28:H30" si="0">F28*G28</f>
        <v>0</v>
      </c>
      <c r="K28" s="247"/>
      <c r="L28" s="327"/>
    </row>
    <row r="29" spans="1:12" s="326" customFormat="1">
      <c r="A29" s="247"/>
      <c r="C29" s="247"/>
      <c r="D29" s="327" t="s">
        <v>84</v>
      </c>
      <c r="E29" s="247" t="s">
        <v>86</v>
      </c>
      <c r="F29" s="343">
        <v>10</v>
      </c>
      <c r="G29" s="110"/>
      <c r="H29" s="256">
        <f t="shared" si="0"/>
        <v>0</v>
      </c>
      <c r="K29" s="247"/>
      <c r="L29" s="327"/>
    </row>
    <row r="30" spans="1:12" s="326" customFormat="1">
      <c r="A30" s="247"/>
      <c r="C30" s="247"/>
      <c r="D30" s="327" t="s">
        <v>85</v>
      </c>
      <c r="E30" s="247" t="s">
        <v>86</v>
      </c>
      <c r="F30" s="343">
        <v>10</v>
      </c>
      <c r="G30" s="110"/>
      <c r="H30" s="256">
        <f t="shared" si="0"/>
        <v>0</v>
      </c>
      <c r="K30" s="247"/>
      <c r="L30" s="327"/>
    </row>
    <row r="31" spans="1:12" s="252" customFormat="1">
      <c r="A31" s="287"/>
      <c r="B31" s="392"/>
      <c r="C31" s="253"/>
      <c r="D31" s="262"/>
      <c r="G31" s="393"/>
      <c r="H31" s="394"/>
      <c r="K31" s="395"/>
    </row>
    <row r="32" spans="1:12">
      <c r="A32" s="337" t="s">
        <v>13</v>
      </c>
      <c r="B32" s="338"/>
      <c r="C32" s="337"/>
      <c r="D32" s="350" t="s">
        <v>289</v>
      </c>
      <c r="E32" s="337"/>
      <c r="F32" s="337"/>
      <c r="G32" s="367"/>
      <c r="H32" s="367">
        <f>SUM(H6:H31)</f>
        <v>0</v>
      </c>
      <c r="K32" s="366"/>
      <c r="L32" s="257"/>
    </row>
  </sheetData>
  <phoneticPr fontId="7" type="noConversion"/>
  <pageMargins left="0.70866141732283472" right="0.70866141732283472" top="0.74803149606299213" bottom="0.74803149606299213" header="0.31496062992125984" footer="0.31496062992125984"/>
  <pageSetup paperSize="9" scale="57" fitToHeight="0" orientation="portrait" horizontalDpi="4294967293" verticalDpi="4294967293" r:id="rId1"/>
  <headerFooter>
    <oddHeader>&amp;LInvestitor: &amp;"-,Podebljano"Agencija za komercijalnu djelatnost d.o.o.&amp;"-,Uobičajeno"
Građevina: Savska cesta 31, Zagreb&amp;RDATUM: 10/2023</oddHeader>
    <oddFooter>&amp;LTROŠKOVNIK UZ PROJEKT UNUTARNJEG UREĐENJA&amp;RStranica &amp;P od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FF309-8941-4B75-A80A-4D410E9F71B6}">
  <sheetPr>
    <pageSetUpPr fitToPage="1"/>
  </sheetPr>
  <dimension ref="A1:P206"/>
  <sheetViews>
    <sheetView topLeftCell="A187" zoomScaleNormal="100" zoomScaleSheetLayoutView="100" workbookViewId="0">
      <selection activeCell="D185" sqref="D185"/>
    </sheetView>
  </sheetViews>
  <sheetFormatPr defaultColWidth="9.08984375" defaultRowHeight="18.5"/>
  <cols>
    <col min="1" max="1" width="10.6328125" style="5" customWidth="1"/>
    <col min="2" max="2" width="6.36328125" style="1" customWidth="1"/>
    <col min="3" max="3" width="7.453125" style="1" customWidth="1"/>
    <col min="4" max="4" width="64.36328125" style="3" customWidth="1"/>
    <col min="5" max="5" width="11.6328125" style="190" customWidth="1"/>
    <col min="6" max="6" width="9.08984375" style="2"/>
    <col min="7" max="7" width="20.54296875" style="165" customWidth="1"/>
    <col min="8" max="8" width="19.36328125" style="153" customWidth="1"/>
    <col min="9" max="16384" width="9.08984375" style="2"/>
  </cols>
  <sheetData>
    <row r="1" spans="1:16">
      <c r="B1" s="71"/>
      <c r="C1" s="71"/>
      <c r="D1" s="45"/>
      <c r="E1" s="191"/>
      <c r="F1" s="45"/>
      <c r="G1" s="150"/>
      <c r="H1" s="229"/>
    </row>
    <row r="2" spans="1:16" ht="21">
      <c r="A2" s="14"/>
      <c r="B2" s="15"/>
      <c r="C2" s="15"/>
      <c r="D2" s="14" t="s">
        <v>33</v>
      </c>
      <c r="E2" s="185"/>
      <c r="F2" s="16"/>
      <c r="G2" s="151"/>
      <c r="H2" s="230"/>
      <c r="K2" s="1"/>
      <c r="L2" s="3"/>
    </row>
    <row r="3" spans="1:16">
      <c r="A3" s="44" t="s">
        <v>69</v>
      </c>
      <c r="B3" s="44"/>
      <c r="C3" s="44"/>
      <c r="D3" s="13" t="s">
        <v>47</v>
      </c>
      <c r="E3" s="187"/>
      <c r="F3" s="13"/>
      <c r="G3" s="152"/>
      <c r="H3" s="152"/>
      <c r="K3" s="1"/>
      <c r="L3" s="3"/>
    </row>
    <row r="4" spans="1:16" ht="6.75" customHeight="1">
      <c r="B4" s="5"/>
      <c r="C4" s="5"/>
      <c r="D4" s="5"/>
      <c r="E4" s="186"/>
      <c r="F4" s="5"/>
      <c r="G4" s="153"/>
      <c r="K4" s="1"/>
      <c r="L4" s="3"/>
    </row>
    <row r="5" spans="1:16" s="4" customFormat="1">
      <c r="A5" s="17"/>
      <c r="B5" s="47"/>
      <c r="C5" s="47"/>
      <c r="D5" s="17"/>
      <c r="E5" s="192"/>
      <c r="F5" s="17"/>
      <c r="G5" s="154"/>
      <c r="H5" s="154"/>
      <c r="K5" s="7"/>
      <c r="L5" s="21"/>
    </row>
    <row r="6" spans="1:16" ht="6.75" customHeight="1">
      <c r="B6" s="5"/>
      <c r="C6" s="5"/>
      <c r="D6" s="5"/>
      <c r="E6" s="186"/>
      <c r="F6" s="5"/>
      <c r="G6" s="153"/>
    </row>
    <row r="7" spans="1:16" s="4" customFormat="1">
      <c r="A7" s="6" t="s">
        <v>6</v>
      </c>
      <c r="B7" s="6" t="s">
        <v>0</v>
      </c>
      <c r="C7" s="6" t="s">
        <v>1</v>
      </c>
      <c r="D7" s="6" t="s">
        <v>2</v>
      </c>
      <c r="E7" s="187" t="s">
        <v>16</v>
      </c>
      <c r="F7" s="6" t="s">
        <v>3</v>
      </c>
      <c r="G7" s="155" t="s">
        <v>4</v>
      </c>
      <c r="H7" s="231" t="s">
        <v>5</v>
      </c>
    </row>
    <row r="8" spans="1:16" s="174" customFormat="1">
      <c r="A8" s="93"/>
      <c r="B8" s="28"/>
      <c r="C8" s="28"/>
      <c r="D8" s="93"/>
      <c r="E8" s="93"/>
      <c r="F8" s="93"/>
      <c r="G8" s="158"/>
      <c r="H8" s="232"/>
    </row>
    <row r="9" spans="1:16" s="174" customFormat="1">
      <c r="A9" s="216"/>
      <c r="B9" s="224">
        <v>1</v>
      </c>
      <c r="C9" s="224" t="s">
        <v>564</v>
      </c>
      <c r="D9" s="217" t="s">
        <v>331</v>
      </c>
      <c r="E9" s="218"/>
      <c r="F9" s="219"/>
      <c r="G9" s="220"/>
      <c r="H9" s="233"/>
      <c r="I9" s="93"/>
      <c r="J9" s="93"/>
      <c r="K9" s="93"/>
      <c r="L9" s="94"/>
      <c r="M9" s="93"/>
      <c r="N9" s="93"/>
      <c r="O9" s="92"/>
      <c r="P9" s="92"/>
    </row>
    <row r="10" spans="1:16" s="174" customFormat="1">
      <c r="A10" s="119"/>
      <c r="B10" s="71"/>
      <c r="C10" s="71"/>
      <c r="D10" s="172" t="s">
        <v>103</v>
      </c>
      <c r="E10" s="193"/>
      <c r="F10" s="173"/>
      <c r="G10" s="181"/>
      <c r="H10" s="232"/>
      <c r="I10" s="93"/>
      <c r="J10" s="93"/>
      <c r="K10" s="93"/>
      <c r="L10" s="94"/>
      <c r="M10" s="93"/>
      <c r="N10" s="93"/>
      <c r="O10" s="92"/>
      <c r="P10" s="92"/>
    </row>
    <row r="11" spans="1:16" s="174" customFormat="1">
      <c r="A11" s="119"/>
      <c r="B11" s="71"/>
      <c r="C11" s="71" t="s">
        <v>205</v>
      </c>
      <c r="D11" s="118" t="s">
        <v>332</v>
      </c>
      <c r="E11" s="193"/>
      <c r="F11" s="173"/>
      <c r="G11" s="181"/>
      <c r="H11" s="232"/>
      <c r="I11" s="93"/>
      <c r="J11" s="93"/>
      <c r="K11" s="93"/>
      <c r="L11" s="94"/>
      <c r="M11" s="93"/>
      <c r="N11" s="93"/>
      <c r="O11" s="92"/>
      <c r="P11" s="92"/>
    </row>
    <row r="12" spans="1:16" s="174" customFormat="1">
      <c r="A12" s="93"/>
      <c r="B12" s="28"/>
      <c r="C12" s="28"/>
      <c r="D12" s="115" t="s">
        <v>151</v>
      </c>
      <c r="E12" s="93" t="s">
        <v>75</v>
      </c>
      <c r="F12" s="93">
        <v>213</v>
      </c>
      <c r="G12" s="158"/>
      <c r="H12" s="232">
        <f>F12*G12</f>
        <v>0</v>
      </c>
    </row>
    <row r="13" spans="1:16" s="174" customFormat="1">
      <c r="A13" s="93"/>
      <c r="B13" s="28"/>
      <c r="C13" s="28"/>
      <c r="D13" s="115"/>
      <c r="E13" s="93"/>
      <c r="F13" s="93"/>
      <c r="G13" s="158"/>
      <c r="H13" s="232"/>
    </row>
    <row r="14" spans="1:16" s="174" customFormat="1" ht="26">
      <c r="A14" s="119"/>
      <c r="B14" s="71"/>
      <c r="C14" s="71"/>
      <c r="D14" s="118" t="s">
        <v>199</v>
      </c>
      <c r="E14" s="193"/>
      <c r="F14" s="173"/>
      <c r="G14" s="181"/>
      <c r="H14" s="232"/>
      <c r="I14" s="93"/>
      <c r="J14" s="93"/>
      <c r="K14" s="93"/>
      <c r="L14" s="94"/>
      <c r="M14" s="93"/>
      <c r="N14" s="93"/>
      <c r="O14" s="92"/>
      <c r="P14" s="92"/>
    </row>
    <row r="15" spans="1:16" s="174" customFormat="1">
      <c r="A15" s="119"/>
      <c r="B15" s="71"/>
      <c r="C15" s="71"/>
      <c r="D15" s="118"/>
      <c r="E15" s="193"/>
      <c r="F15" s="173"/>
      <c r="G15" s="181"/>
      <c r="H15" s="232"/>
      <c r="I15" s="93"/>
      <c r="J15" s="93"/>
      <c r="K15" s="93"/>
      <c r="L15" s="94"/>
      <c r="M15" s="93"/>
      <c r="N15" s="93"/>
      <c r="O15" s="92"/>
      <c r="P15" s="92"/>
    </row>
    <row r="16" spans="1:16" s="95" customFormat="1">
      <c r="B16" s="71">
        <v>2</v>
      </c>
      <c r="C16" s="71" t="s">
        <v>565</v>
      </c>
      <c r="D16" s="113" t="s">
        <v>206</v>
      </c>
      <c r="E16" s="193"/>
      <c r="F16" s="114"/>
      <c r="G16" s="208"/>
      <c r="H16" s="234"/>
    </row>
    <row r="17" spans="1:8" s="95" customFormat="1">
      <c r="B17" s="71" t="s">
        <v>43</v>
      </c>
      <c r="C17" s="71"/>
      <c r="D17" s="113" t="s">
        <v>207</v>
      </c>
      <c r="E17" s="193"/>
      <c r="F17" s="114"/>
      <c r="G17" s="157"/>
      <c r="H17" s="235"/>
    </row>
    <row r="18" spans="1:8" s="95" customFormat="1" ht="26">
      <c r="B18" s="223"/>
      <c r="C18" s="223"/>
      <c r="D18" s="94" t="s">
        <v>202</v>
      </c>
      <c r="E18" s="193"/>
      <c r="F18" s="114"/>
      <c r="G18" s="157"/>
      <c r="H18" s="235"/>
    </row>
    <row r="19" spans="1:8" s="95" customFormat="1">
      <c r="B19" s="223"/>
      <c r="C19" s="223"/>
      <c r="D19" s="94" t="s">
        <v>259</v>
      </c>
      <c r="E19" s="193"/>
      <c r="F19" s="114"/>
      <c r="G19" s="157"/>
      <c r="H19" s="235"/>
    </row>
    <row r="20" spans="1:8" s="95" customFormat="1">
      <c r="B20" s="223"/>
      <c r="C20" s="223"/>
      <c r="D20" s="94" t="s">
        <v>333</v>
      </c>
      <c r="E20" s="193"/>
      <c r="F20" s="114"/>
      <c r="G20" s="157"/>
      <c r="H20" s="235"/>
    </row>
    <row r="21" spans="1:8" s="95" customFormat="1">
      <c r="B21" s="223"/>
      <c r="C21" s="223"/>
      <c r="D21" s="115" t="s">
        <v>106</v>
      </c>
      <c r="E21" s="93" t="s">
        <v>77</v>
      </c>
      <c r="F21" s="93">
        <v>11</v>
      </c>
      <c r="G21" s="158"/>
      <c r="H21" s="232">
        <f>F21*G21</f>
        <v>0</v>
      </c>
    </row>
    <row r="22" spans="1:8" s="95" customFormat="1" ht="258.75" customHeight="1">
      <c r="B22" s="223"/>
      <c r="C22" s="223"/>
      <c r="D22" s="115"/>
      <c r="E22" s="93"/>
      <c r="F22" s="93"/>
      <c r="G22" s="158"/>
      <c r="H22" s="232"/>
    </row>
    <row r="23" spans="1:8" s="72" customFormat="1">
      <c r="A23" s="102"/>
      <c r="B23" s="225"/>
      <c r="C23" s="225"/>
      <c r="D23" s="101"/>
      <c r="E23" s="100"/>
      <c r="F23" s="100"/>
      <c r="G23" s="159"/>
      <c r="H23" s="236"/>
    </row>
    <row r="24" spans="1:8" s="72" customFormat="1">
      <c r="A24" s="102"/>
      <c r="B24" s="225"/>
      <c r="C24" s="225"/>
      <c r="D24" s="103"/>
      <c r="E24" s="194"/>
      <c r="F24" s="321"/>
      <c r="G24" s="160"/>
      <c r="H24" s="237"/>
    </row>
    <row r="25" spans="1:8" s="95" customFormat="1">
      <c r="B25" s="71">
        <v>3</v>
      </c>
      <c r="C25" s="71" t="s">
        <v>170</v>
      </c>
      <c r="D25" s="113" t="s">
        <v>204</v>
      </c>
      <c r="E25" s="193"/>
      <c r="F25" s="114"/>
      <c r="G25" s="208"/>
      <c r="H25" s="234"/>
    </row>
    <row r="26" spans="1:8" s="95" customFormat="1">
      <c r="B26" s="71" t="s">
        <v>43</v>
      </c>
      <c r="C26" s="71"/>
      <c r="D26" s="113" t="s">
        <v>203</v>
      </c>
      <c r="E26" s="193"/>
      <c r="F26" s="114"/>
      <c r="G26" s="157"/>
      <c r="H26" s="235"/>
    </row>
    <row r="27" spans="1:8" s="95" customFormat="1" ht="26">
      <c r="B27" s="223"/>
      <c r="C27" s="223"/>
      <c r="D27" s="94" t="s">
        <v>202</v>
      </c>
      <c r="E27" s="193"/>
      <c r="F27" s="114"/>
      <c r="G27" s="157"/>
      <c r="H27" s="235"/>
    </row>
    <row r="28" spans="1:8" s="95" customFormat="1">
      <c r="B28" s="223"/>
      <c r="C28" s="223"/>
      <c r="D28" s="115" t="s">
        <v>106</v>
      </c>
      <c r="E28" s="93" t="s">
        <v>77</v>
      </c>
      <c r="F28" s="93"/>
      <c r="G28" s="158"/>
      <c r="H28" s="232">
        <f>F28</f>
        <v>0</v>
      </c>
    </row>
    <row r="29" spans="1:8" s="95" customFormat="1">
      <c r="B29" s="223"/>
      <c r="C29" s="223"/>
      <c r="D29" s="116"/>
      <c r="E29" s="193"/>
      <c r="F29" s="114"/>
      <c r="G29" s="157"/>
      <c r="H29" s="235"/>
    </row>
    <row r="30" spans="1:8" s="95" customFormat="1">
      <c r="B30" s="223">
        <v>4</v>
      </c>
      <c r="C30" s="223" t="s">
        <v>566</v>
      </c>
      <c r="D30" s="117" t="s">
        <v>181</v>
      </c>
      <c r="E30" s="191"/>
      <c r="F30" s="322"/>
      <c r="G30" s="209"/>
      <c r="H30" s="238"/>
    </row>
    <row r="31" spans="1:8" s="95" customFormat="1">
      <c r="B31" s="223"/>
      <c r="C31" s="223"/>
      <c r="D31" s="117"/>
      <c r="E31" s="191"/>
      <c r="F31" s="322"/>
      <c r="G31" s="161"/>
      <c r="H31" s="239"/>
    </row>
    <row r="32" spans="1:8" s="72" customFormat="1">
      <c r="B32" s="79"/>
      <c r="C32" s="79"/>
      <c r="D32" s="73" t="s">
        <v>171</v>
      </c>
      <c r="E32" s="195"/>
      <c r="F32" s="80"/>
      <c r="G32" s="164"/>
      <c r="H32" s="240"/>
    </row>
    <row r="33" spans="2:8" s="72" customFormat="1" ht="5.4" customHeight="1">
      <c r="B33" s="79"/>
      <c r="C33" s="79"/>
      <c r="D33" s="73"/>
      <c r="E33" s="195"/>
      <c r="F33" s="80"/>
      <c r="G33" s="164"/>
      <c r="H33" s="240"/>
    </row>
    <row r="34" spans="2:8" s="72" customFormat="1">
      <c r="B34" s="79"/>
      <c r="C34" s="79"/>
      <c r="D34" s="74" t="s">
        <v>172</v>
      </c>
      <c r="E34" s="195"/>
      <c r="F34" s="80"/>
      <c r="G34" s="164"/>
      <c r="H34" s="240"/>
    </row>
    <row r="35" spans="2:8" s="72" customFormat="1">
      <c r="B35" s="79"/>
      <c r="C35" s="79"/>
      <c r="D35" s="74" t="s">
        <v>173</v>
      </c>
      <c r="E35" s="195"/>
      <c r="F35" s="80"/>
      <c r="G35" s="164"/>
      <c r="H35" s="240"/>
    </row>
    <row r="36" spans="2:8" s="72" customFormat="1" ht="16.5" customHeight="1">
      <c r="B36" s="79"/>
      <c r="C36" s="79"/>
      <c r="D36" s="74" t="s">
        <v>174</v>
      </c>
      <c r="E36" s="195"/>
      <c r="F36" s="80"/>
      <c r="G36" s="164"/>
      <c r="H36" s="240"/>
    </row>
    <row r="37" spans="2:8" s="72" customFormat="1" ht="16.5" customHeight="1">
      <c r="B37" s="79"/>
      <c r="C37" s="79"/>
      <c r="D37" s="74" t="s">
        <v>182</v>
      </c>
      <c r="E37" s="195"/>
      <c r="F37" s="80"/>
      <c r="G37" s="164"/>
      <c r="H37" s="240"/>
    </row>
    <row r="38" spans="2:8" s="72" customFormat="1" ht="16.5" customHeight="1">
      <c r="B38" s="79"/>
      <c r="C38" s="79"/>
      <c r="D38" s="74" t="s">
        <v>183</v>
      </c>
      <c r="E38" s="195"/>
      <c r="F38" s="80"/>
      <c r="G38" s="164"/>
      <c r="H38" s="240"/>
    </row>
    <row r="39" spans="2:8" s="72" customFormat="1" ht="17" customHeight="1">
      <c r="B39" s="79"/>
      <c r="C39" s="79"/>
      <c r="D39" s="74" t="s">
        <v>184</v>
      </c>
      <c r="E39" s="195"/>
      <c r="F39" s="80"/>
      <c r="G39" s="164"/>
      <c r="H39" s="240"/>
    </row>
    <row r="40" spans="2:8" s="72" customFormat="1">
      <c r="B40" s="79"/>
      <c r="C40" s="79"/>
      <c r="D40" s="74" t="s">
        <v>175</v>
      </c>
      <c r="E40" s="195"/>
      <c r="F40" s="80"/>
      <c r="G40" s="164"/>
      <c r="H40" s="240"/>
    </row>
    <row r="41" spans="2:8" s="72" customFormat="1">
      <c r="B41" s="79"/>
      <c r="C41" s="79"/>
      <c r="D41" s="74" t="s">
        <v>176</v>
      </c>
      <c r="E41" s="195"/>
      <c r="F41" s="80"/>
      <c r="G41" s="164"/>
      <c r="H41" s="240"/>
    </row>
    <row r="42" spans="2:8" s="72" customFormat="1">
      <c r="B42" s="79"/>
      <c r="C42" s="79"/>
      <c r="D42" s="75" t="s">
        <v>177</v>
      </c>
      <c r="E42" s="195"/>
      <c r="F42" s="80"/>
      <c r="G42" s="164"/>
      <c r="H42" s="240"/>
    </row>
    <row r="43" spans="2:8" s="72" customFormat="1">
      <c r="B43" s="79"/>
      <c r="C43" s="79"/>
      <c r="D43" s="75" t="s">
        <v>185</v>
      </c>
      <c r="E43" s="195"/>
      <c r="F43" s="80"/>
      <c r="G43" s="164"/>
      <c r="H43" s="240"/>
    </row>
    <row r="44" spans="2:8" s="72" customFormat="1">
      <c r="B44" s="79"/>
      <c r="C44" s="79"/>
      <c r="D44" s="74" t="s">
        <v>186</v>
      </c>
      <c r="E44" s="195"/>
      <c r="F44" s="80"/>
      <c r="G44" s="164"/>
      <c r="H44" s="240"/>
    </row>
    <row r="45" spans="2:8" s="72" customFormat="1">
      <c r="B45" s="79"/>
      <c r="C45" s="79"/>
      <c r="D45" s="74" t="s">
        <v>178</v>
      </c>
      <c r="E45" s="196"/>
      <c r="F45" s="80"/>
      <c r="G45" s="164"/>
      <c r="H45" s="240"/>
    </row>
    <row r="46" spans="2:8" s="72" customFormat="1" ht="19.5" customHeight="1">
      <c r="B46" s="79"/>
      <c r="C46" s="79"/>
      <c r="D46" s="76" t="s">
        <v>187</v>
      </c>
      <c r="E46" s="196"/>
      <c r="F46" s="80"/>
      <c r="G46" s="164"/>
      <c r="H46" s="240"/>
    </row>
    <row r="47" spans="2:8" s="72" customFormat="1">
      <c r="B47" s="79"/>
      <c r="C47" s="79"/>
      <c r="D47" s="75" t="s">
        <v>188</v>
      </c>
      <c r="E47" s="196"/>
      <c r="F47" s="80"/>
      <c r="G47" s="164"/>
      <c r="H47" s="240"/>
    </row>
    <row r="48" spans="2:8" s="72" customFormat="1">
      <c r="B48" s="79"/>
      <c r="C48" s="79"/>
      <c r="D48" s="75" t="s">
        <v>189</v>
      </c>
      <c r="E48" s="196"/>
      <c r="F48" s="80"/>
      <c r="G48" s="164"/>
      <c r="H48" s="240"/>
    </row>
    <row r="49" spans="1:8" s="72" customFormat="1">
      <c r="B49" s="79"/>
      <c r="C49" s="79"/>
      <c r="D49" s="75" t="s">
        <v>190</v>
      </c>
      <c r="E49" s="196"/>
      <c r="F49" s="80"/>
      <c r="G49" s="164"/>
      <c r="H49" s="240"/>
    </row>
    <row r="50" spans="1:8" s="72" customFormat="1" ht="28.5" customHeight="1">
      <c r="B50" s="79"/>
      <c r="C50" s="79"/>
      <c r="D50" s="75" t="s">
        <v>193</v>
      </c>
      <c r="E50" s="196"/>
      <c r="F50" s="80"/>
      <c r="G50" s="164"/>
      <c r="H50" s="240"/>
    </row>
    <row r="51" spans="1:8" s="72" customFormat="1" ht="6" customHeight="1">
      <c r="B51" s="79"/>
      <c r="C51" s="79"/>
      <c r="D51" s="75"/>
      <c r="E51" s="196"/>
      <c r="F51" s="80"/>
      <c r="G51" s="164"/>
      <c r="H51" s="240"/>
    </row>
    <row r="52" spans="1:8" s="72" customFormat="1" ht="17.75" customHeight="1">
      <c r="B52" s="79"/>
      <c r="C52" s="79"/>
      <c r="D52" s="77" t="s">
        <v>191</v>
      </c>
      <c r="E52" s="196"/>
      <c r="F52" s="80"/>
      <c r="G52" s="164"/>
      <c r="H52" s="240"/>
    </row>
    <row r="53" spans="1:8" s="72" customFormat="1">
      <c r="B53" s="79"/>
      <c r="C53" s="79"/>
      <c r="D53" s="78" t="s">
        <v>179</v>
      </c>
      <c r="E53" s="196"/>
      <c r="F53" s="80"/>
      <c r="G53" s="164"/>
      <c r="H53" s="240"/>
    </row>
    <row r="54" spans="1:8" s="72" customFormat="1" ht="26">
      <c r="B54" s="79"/>
      <c r="C54" s="79"/>
      <c r="D54" s="73" t="s">
        <v>180</v>
      </c>
      <c r="E54" s="196"/>
      <c r="F54" s="80"/>
      <c r="G54" s="164"/>
      <c r="H54" s="240"/>
    </row>
    <row r="55" spans="1:8" s="72" customFormat="1" ht="121.5" customHeight="1">
      <c r="B55" s="79"/>
      <c r="C55" s="79"/>
      <c r="D55" s="73"/>
      <c r="E55" s="196"/>
      <c r="F55" s="80"/>
      <c r="G55" s="164"/>
      <c r="H55" s="240"/>
    </row>
    <row r="56" spans="1:8" s="95" customFormat="1">
      <c r="B56" s="223"/>
      <c r="C56" s="223"/>
      <c r="D56" s="73" t="s">
        <v>192</v>
      </c>
      <c r="E56" s="191"/>
      <c r="F56" s="322"/>
      <c r="G56" s="161"/>
      <c r="H56" s="239" t="s">
        <v>218</v>
      </c>
    </row>
    <row r="57" spans="1:8" s="84" customFormat="1">
      <c r="B57" s="226"/>
      <c r="C57" s="226"/>
      <c r="D57" s="85"/>
      <c r="E57" s="197"/>
      <c r="F57" s="323"/>
      <c r="G57" s="162"/>
      <c r="H57" s="241"/>
    </row>
    <row r="58" spans="1:8" s="174" customFormat="1">
      <c r="A58" s="93"/>
      <c r="B58" s="93" t="s">
        <v>43</v>
      </c>
      <c r="C58" s="93" t="s">
        <v>39</v>
      </c>
      <c r="D58" s="309" t="s">
        <v>334</v>
      </c>
      <c r="E58" s="93"/>
      <c r="F58" s="93"/>
      <c r="G58" s="158"/>
      <c r="H58" s="180"/>
    </row>
    <row r="59" spans="1:8" s="174" customFormat="1">
      <c r="A59" s="93"/>
      <c r="B59" s="93"/>
      <c r="C59" s="93"/>
      <c r="D59" s="94" t="s">
        <v>156</v>
      </c>
      <c r="E59" s="93"/>
      <c r="F59" s="93"/>
      <c r="G59" s="158"/>
      <c r="H59" s="180"/>
    </row>
    <row r="60" spans="1:8" s="174" customFormat="1">
      <c r="A60" s="93"/>
      <c r="B60" s="93"/>
      <c r="C60" s="93"/>
      <c r="D60" s="94" t="s">
        <v>150</v>
      </c>
      <c r="E60" s="93"/>
      <c r="F60" s="93"/>
      <c r="G60" s="158"/>
      <c r="H60" s="180"/>
    </row>
    <row r="61" spans="1:8" s="174" customFormat="1">
      <c r="A61" s="93"/>
      <c r="B61" s="93"/>
      <c r="C61" s="93"/>
      <c r="D61" s="115" t="s">
        <v>151</v>
      </c>
      <c r="E61" s="93" t="s">
        <v>75</v>
      </c>
      <c r="F61" s="93">
        <v>111</v>
      </c>
      <c r="G61" s="158"/>
      <c r="H61" s="180">
        <f>F61*G61</f>
        <v>0</v>
      </c>
    </row>
    <row r="62" spans="1:8" s="174" customFormat="1">
      <c r="A62" s="93"/>
      <c r="B62" s="93"/>
      <c r="C62" s="93"/>
      <c r="D62" s="94" t="s">
        <v>152</v>
      </c>
      <c r="E62" s="93"/>
      <c r="F62" s="93"/>
      <c r="G62" s="158"/>
      <c r="H62" s="180"/>
    </row>
    <row r="63" spans="1:8" s="174" customFormat="1">
      <c r="A63" s="93"/>
      <c r="B63" s="93"/>
      <c r="C63" s="93"/>
      <c r="D63" s="311"/>
      <c r="E63" s="93"/>
      <c r="F63" s="93"/>
      <c r="G63" s="158"/>
      <c r="H63" s="180"/>
    </row>
    <row r="64" spans="1:8" s="174" customFormat="1">
      <c r="A64" s="93"/>
      <c r="B64" s="93" t="s">
        <v>43</v>
      </c>
      <c r="C64" s="93" t="s">
        <v>104</v>
      </c>
      <c r="D64" s="309" t="s">
        <v>335</v>
      </c>
      <c r="E64" s="93"/>
      <c r="F64" s="93"/>
      <c r="G64" s="158"/>
      <c r="H64" s="180"/>
    </row>
    <row r="65" spans="1:8" s="174" customFormat="1">
      <c r="A65" s="93"/>
      <c r="B65" s="93"/>
      <c r="C65" s="93"/>
      <c r="D65" s="94" t="s">
        <v>156</v>
      </c>
      <c r="E65" s="93"/>
      <c r="F65" s="93"/>
      <c r="G65" s="158"/>
      <c r="H65" s="180"/>
    </row>
    <row r="66" spans="1:8" s="174" customFormat="1">
      <c r="A66" s="93"/>
      <c r="B66" s="93"/>
      <c r="C66" s="93"/>
      <c r="D66" s="94" t="s">
        <v>150</v>
      </c>
      <c r="E66" s="93"/>
      <c r="F66" s="93"/>
      <c r="G66" s="158"/>
      <c r="H66" s="180"/>
    </row>
    <row r="67" spans="1:8" s="174" customFormat="1">
      <c r="A67" s="93"/>
      <c r="B67" s="93"/>
      <c r="C67" s="93"/>
      <c r="D67" s="310"/>
      <c r="E67" s="93"/>
      <c r="F67" s="93"/>
      <c r="G67" s="158"/>
      <c r="H67" s="180"/>
    </row>
    <row r="68" spans="1:8" s="174" customFormat="1">
      <c r="A68" s="93"/>
      <c r="B68" s="93"/>
      <c r="C68" s="93"/>
      <c r="D68" s="115" t="s">
        <v>151</v>
      </c>
      <c r="E68" s="93" t="s">
        <v>75</v>
      </c>
      <c r="F68" s="93">
        <v>49</v>
      </c>
      <c r="G68" s="158"/>
      <c r="H68" s="180">
        <f>F68*G68</f>
        <v>0</v>
      </c>
    </row>
    <row r="69" spans="1:8" s="174" customFormat="1">
      <c r="A69" s="93"/>
      <c r="B69" s="93"/>
      <c r="C69" s="93"/>
      <c r="D69" s="94" t="s">
        <v>152</v>
      </c>
      <c r="E69" s="93"/>
      <c r="F69" s="93"/>
      <c r="G69" s="158"/>
      <c r="H69" s="180"/>
    </row>
    <row r="70" spans="1:8" s="174" customFormat="1">
      <c r="A70" s="93"/>
      <c r="B70" s="93"/>
      <c r="C70" s="93"/>
      <c r="D70" s="311"/>
      <c r="E70" s="93"/>
      <c r="F70" s="93"/>
      <c r="G70" s="158"/>
      <c r="H70" s="180"/>
    </row>
    <row r="71" spans="1:8" s="174" customFormat="1" ht="18" customHeight="1">
      <c r="A71" s="93"/>
      <c r="B71" s="93"/>
      <c r="C71" s="93" t="s">
        <v>340</v>
      </c>
      <c r="D71" s="309" t="s">
        <v>336</v>
      </c>
      <c r="E71" s="93"/>
      <c r="F71" s="93"/>
      <c r="G71" s="158"/>
      <c r="H71" s="180"/>
    </row>
    <row r="72" spans="1:8" s="174" customFormat="1">
      <c r="A72" s="93"/>
      <c r="B72" s="93"/>
      <c r="C72" s="93"/>
      <c r="D72" s="94" t="s">
        <v>156</v>
      </c>
      <c r="E72" s="93"/>
      <c r="F72" s="93"/>
      <c r="G72" s="158"/>
      <c r="H72" s="180"/>
    </row>
    <row r="73" spans="1:8" s="174" customFormat="1">
      <c r="A73" s="93"/>
      <c r="B73" s="93"/>
      <c r="C73" s="93"/>
      <c r="D73" s="94" t="s">
        <v>150</v>
      </c>
      <c r="E73" s="93"/>
      <c r="F73" s="93"/>
      <c r="G73" s="158"/>
      <c r="H73" s="180"/>
    </row>
    <row r="74" spans="1:8" s="174" customFormat="1">
      <c r="A74" s="93"/>
      <c r="B74" s="93"/>
      <c r="C74" s="93"/>
      <c r="D74" s="310"/>
      <c r="E74" s="93"/>
      <c r="F74" s="93"/>
      <c r="G74" s="158"/>
      <c r="H74" s="180"/>
    </row>
    <row r="75" spans="1:8" s="174" customFormat="1">
      <c r="A75" s="93"/>
      <c r="B75" s="93"/>
      <c r="C75" s="93"/>
      <c r="D75" s="115" t="s">
        <v>151</v>
      </c>
      <c r="E75" s="93" t="s">
        <v>75</v>
      </c>
      <c r="F75" s="93">
        <v>36</v>
      </c>
      <c r="G75" s="158"/>
      <c r="H75" s="180">
        <f>F75*G75</f>
        <v>0</v>
      </c>
    </row>
    <row r="76" spans="1:8" s="174" customFormat="1">
      <c r="A76" s="93"/>
      <c r="B76" s="93"/>
      <c r="C76" s="93"/>
      <c r="D76" s="94" t="s">
        <v>152</v>
      </c>
      <c r="E76" s="93"/>
      <c r="F76" s="93"/>
      <c r="G76" s="158"/>
      <c r="H76" s="180"/>
    </row>
    <row r="77" spans="1:8" s="174" customFormat="1">
      <c r="A77" s="93"/>
      <c r="B77" s="93"/>
      <c r="C77" s="93"/>
      <c r="D77" s="311"/>
      <c r="E77" s="93"/>
      <c r="F77" s="93"/>
      <c r="G77" s="158"/>
      <c r="H77" s="180"/>
    </row>
    <row r="78" spans="1:8" s="174" customFormat="1" ht="22.5" customHeight="1">
      <c r="A78" s="93"/>
      <c r="B78" s="93">
        <v>5</v>
      </c>
      <c r="C78" s="93" t="s">
        <v>567</v>
      </c>
      <c r="D78" s="172" t="s">
        <v>201</v>
      </c>
      <c r="E78" s="93"/>
      <c r="F78" s="93"/>
      <c r="G78" s="158"/>
      <c r="H78" s="180"/>
    </row>
    <row r="79" spans="1:8" s="174" customFormat="1">
      <c r="A79" s="93"/>
      <c r="B79" s="93"/>
      <c r="C79" s="93"/>
      <c r="D79" s="94" t="s">
        <v>200</v>
      </c>
      <c r="E79" s="93"/>
      <c r="F79" s="93"/>
      <c r="G79" s="158"/>
      <c r="H79" s="180"/>
    </row>
    <row r="80" spans="1:8" s="174" customFormat="1">
      <c r="A80" s="93"/>
      <c r="B80" s="93"/>
      <c r="C80" s="93"/>
      <c r="D80" s="94" t="s">
        <v>150</v>
      </c>
      <c r="E80" s="93"/>
      <c r="F80" s="93"/>
      <c r="G80" s="158"/>
      <c r="H80" s="180"/>
    </row>
    <row r="81" spans="1:8" s="174" customFormat="1">
      <c r="A81" s="93"/>
      <c r="B81" s="93"/>
      <c r="C81" s="93"/>
      <c r="D81" s="94" t="s">
        <v>223</v>
      </c>
      <c r="E81" s="93"/>
      <c r="F81" s="93"/>
      <c r="G81" s="158"/>
      <c r="H81" s="180"/>
    </row>
    <row r="82" spans="1:8" s="174" customFormat="1">
      <c r="A82" s="93"/>
      <c r="B82" s="93"/>
      <c r="C82" s="93"/>
      <c r="D82" s="312" t="s">
        <v>221</v>
      </c>
      <c r="E82" s="93"/>
      <c r="F82" s="93"/>
      <c r="G82" s="158"/>
      <c r="H82" s="180"/>
    </row>
    <row r="83" spans="1:8" s="174" customFormat="1" ht="29">
      <c r="A83" s="93"/>
      <c r="B83" s="93"/>
      <c r="C83" s="93"/>
      <c r="D83" s="313" t="s">
        <v>222</v>
      </c>
      <c r="E83" s="93"/>
      <c r="F83" s="93"/>
      <c r="G83" s="158"/>
      <c r="H83" s="180"/>
    </row>
    <row r="84" spans="1:8" s="174" customFormat="1">
      <c r="A84" s="93"/>
      <c r="B84" s="93"/>
      <c r="C84" s="93"/>
      <c r="D84" s="312"/>
      <c r="E84" s="93"/>
      <c r="F84" s="93"/>
      <c r="G84" s="158"/>
      <c r="H84" s="180"/>
    </row>
    <row r="85" spans="1:8" s="174" customFormat="1">
      <c r="A85" s="93"/>
      <c r="B85" s="93"/>
      <c r="C85" s="93"/>
      <c r="D85" s="115" t="s">
        <v>194</v>
      </c>
      <c r="E85" s="93" t="s">
        <v>77</v>
      </c>
      <c r="F85" s="93">
        <v>106</v>
      </c>
      <c r="G85" s="158"/>
      <c r="H85" s="180">
        <f>F85*G85</f>
        <v>0</v>
      </c>
    </row>
    <row r="86" spans="1:8" s="174" customFormat="1">
      <c r="A86" s="93"/>
      <c r="B86" s="93"/>
      <c r="C86" s="93"/>
      <c r="D86" s="94" t="s">
        <v>152</v>
      </c>
      <c r="E86" s="93"/>
      <c r="F86" s="93"/>
      <c r="G86" s="158"/>
      <c r="H86" s="180"/>
    </row>
    <row r="87" spans="1:8" s="87" customFormat="1" ht="147.75" customHeight="1">
      <c r="A87" s="86"/>
      <c r="B87" s="86"/>
      <c r="C87" s="86"/>
      <c r="D87" s="89"/>
      <c r="E87" s="188"/>
      <c r="F87" s="86"/>
      <c r="G87" s="163"/>
      <c r="H87" s="242"/>
    </row>
    <row r="88" spans="1:8" s="87" customFormat="1">
      <c r="A88" s="86"/>
      <c r="B88" s="86"/>
      <c r="C88" s="86"/>
      <c r="D88" s="89"/>
      <c r="E88" s="188"/>
      <c r="F88" s="86"/>
      <c r="G88" s="163"/>
      <c r="H88" s="242"/>
    </row>
    <row r="89" spans="1:8" s="72" customFormat="1" ht="26">
      <c r="A89" s="210"/>
      <c r="B89" s="211">
        <v>6</v>
      </c>
      <c r="C89" s="211" t="s">
        <v>568</v>
      </c>
      <c r="D89" s="212" t="s">
        <v>215</v>
      </c>
      <c r="E89" s="213"/>
      <c r="F89" s="214"/>
      <c r="G89" s="215"/>
      <c r="H89" s="243"/>
    </row>
    <row r="90" spans="1:8" s="72" customFormat="1" ht="9" customHeight="1">
      <c r="B90" s="79"/>
      <c r="C90" s="79"/>
      <c r="D90" s="73"/>
      <c r="E90" s="196"/>
      <c r="F90" s="80"/>
      <c r="G90" s="164"/>
      <c r="H90" s="240"/>
    </row>
    <row r="91" spans="1:8" s="72" customFormat="1">
      <c r="B91" s="79"/>
      <c r="C91" s="79"/>
      <c r="D91" s="73" t="s">
        <v>171</v>
      </c>
      <c r="E91" s="195"/>
      <c r="F91" s="80"/>
      <c r="G91" s="164"/>
      <c r="H91" s="240"/>
    </row>
    <row r="92" spans="1:8" s="72" customFormat="1" ht="6.65" customHeight="1">
      <c r="B92" s="79"/>
      <c r="C92" s="79"/>
      <c r="D92" s="73"/>
      <c r="E92" s="195"/>
      <c r="F92" s="80"/>
      <c r="G92" s="164"/>
      <c r="H92" s="240"/>
    </row>
    <row r="93" spans="1:8" s="72" customFormat="1">
      <c r="B93" s="79"/>
      <c r="C93" s="79"/>
      <c r="D93" s="74" t="s">
        <v>172</v>
      </c>
      <c r="E93" s="195"/>
      <c r="F93" s="80"/>
      <c r="G93" s="164"/>
      <c r="H93" s="240"/>
    </row>
    <row r="94" spans="1:8" s="72" customFormat="1">
      <c r="B94" s="79"/>
      <c r="C94" s="79"/>
      <c r="D94" s="74" t="s">
        <v>173</v>
      </c>
      <c r="E94" s="195"/>
      <c r="F94" s="80"/>
      <c r="G94" s="164"/>
      <c r="H94" s="240"/>
    </row>
    <row r="95" spans="1:8" s="72" customFormat="1" ht="16.5" customHeight="1">
      <c r="B95" s="79"/>
      <c r="C95" s="79"/>
      <c r="D95" s="74" t="s">
        <v>174</v>
      </c>
      <c r="E95" s="195"/>
      <c r="F95" s="80"/>
      <c r="G95" s="164"/>
      <c r="H95" s="240"/>
    </row>
    <row r="96" spans="1:8" s="72" customFormat="1" ht="16.5" customHeight="1">
      <c r="B96" s="79"/>
      <c r="C96" s="79"/>
      <c r="D96" s="74" t="s">
        <v>182</v>
      </c>
      <c r="E96" s="195"/>
      <c r="F96" s="80"/>
      <c r="G96" s="164"/>
      <c r="H96" s="240"/>
    </row>
    <row r="97" spans="2:8" s="72" customFormat="1" ht="16.5" customHeight="1">
      <c r="B97" s="79"/>
      <c r="C97" s="79"/>
      <c r="D97" s="74" t="s">
        <v>183</v>
      </c>
      <c r="E97" s="195"/>
      <c r="F97" s="80"/>
      <c r="G97" s="164"/>
      <c r="H97" s="240"/>
    </row>
    <row r="98" spans="2:8" s="72" customFormat="1" ht="17" customHeight="1">
      <c r="B98" s="79"/>
      <c r="C98" s="79"/>
      <c r="D98" s="74" t="s">
        <v>184</v>
      </c>
      <c r="E98" s="195"/>
      <c r="F98" s="80"/>
      <c r="G98" s="164"/>
      <c r="H98" s="240"/>
    </row>
    <row r="99" spans="2:8" s="72" customFormat="1">
      <c r="B99" s="79"/>
      <c r="C99" s="79"/>
      <c r="D99" s="74" t="s">
        <v>175</v>
      </c>
      <c r="E99" s="195"/>
      <c r="F99" s="80"/>
      <c r="G99" s="164"/>
      <c r="H99" s="240"/>
    </row>
    <row r="100" spans="2:8" s="72" customFormat="1">
      <c r="B100" s="79"/>
      <c r="C100" s="79"/>
      <c r="D100" s="74" t="s">
        <v>176</v>
      </c>
      <c r="E100" s="195"/>
      <c r="F100" s="80"/>
      <c r="G100" s="164"/>
      <c r="H100" s="240"/>
    </row>
    <row r="101" spans="2:8" s="72" customFormat="1">
      <c r="B101" s="79"/>
      <c r="C101" s="79"/>
      <c r="D101" s="75" t="s">
        <v>177</v>
      </c>
      <c r="E101" s="195"/>
      <c r="F101" s="80"/>
      <c r="G101" s="164"/>
      <c r="H101" s="240"/>
    </row>
    <row r="102" spans="2:8" s="72" customFormat="1">
      <c r="B102" s="79"/>
      <c r="C102" s="79"/>
      <c r="D102" s="75" t="s">
        <v>185</v>
      </c>
      <c r="E102" s="195"/>
      <c r="F102" s="80"/>
      <c r="G102" s="164"/>
      <c r="H102" s="240"/>
    </row>
    <row r="103" spans="2:8" s="72" customFormat="1">
      <c r="B103" s="79"/>
      <c r="C103" s="79"/>
      <c r="D103" s="74" t="s">
        <v>186</v>
      </c>
      <c r="E103" s="195"/>
      <c r="F103" s="80"/>
      <c r="G103" s="164"/>
      <c r="H103" s="240"/>
    </row>
    <row r="104" spans="2:8" s="72" customFormat="1">
      <c r="B104" s="79"/>
      <c r="C104" s="79"/>
      <c r="D104" s="74" t="s">
        <v>178</v>
      </c>
      <c r="E104" s="196"/>
      <c r="F104" s="80"/>
      <c r="G104" s="164"/>
      <c r="H104" s="240"/>
    </row>
    <row r="105" spans="2:8" s="72" customFormat="1" ht="23" customHeight="1">
      <c r="B105" s="79"/>
      <c r="C105" s="79"/>
      <c r="D105" s="76" t="s">
        <v>187</v>
      </c>
      <c r="E105" s="196"/>
      <c r="F105" s="80"/>
      <c r="G105" s="164"/>
      <c r="H105" s="240"/>
    </row>
    <row r="106" spans="2:8" s="72" customFormat="1">
      <c r="B106" s="79"/>
      <c r="C106" s="79"/>
      <c r="D106" s="75" t="s">
        <v>188</v>
      </c>
      <c r="E106" s="196"/>
      <c r="F106" s="80"/>
      <c r="G106" s="164"/>
      <c r="H106" s="240"/>
    </row>
    <row r="107" spans="2:8" s="72" customFormat="1">
      <c r="B107" s="79"/>
      <c r="C107" s="79"/>
      <c r="D107" s="75" t="s">
        <v>189</v>
      </c>
      <c r="E107" s="196"/>
      <c r="F107" s="80"/>
      <c r="G107" s="164"/>
      <c r="H107" s="240"/>
    </row>
    <row r="108" spans="2:8" s="72" customFormat="1">
      <c r="B108" s="79"/>
      <c r="C108" s="79"/>
      <c r="D108" s="75" t="s">
        <v>190</v>
      </c>
      <c r="E108" s="196"/>
      <c r="F108" s="80"/>
      <c r="G108" s="164"/>
      <c r="H108" s="240"/>
    </row>
    <row r="109" spans="2:8" s="72" customFormat="1" ht="28.5" customHeight="1">
      <c r="B109" s="79"/>
      <c r="C109" s="79"/>
      <c r="D109" s="75" t="s">
        <v>193</v>
      </c>
      <c r="E109" s="196"/>
      <c r="F109" s="80"/>
      <c r="G109" s="164"/>
      <c r="H109" s="240"/>
    </row>
    <row r="110" spans="2:8" s="72" customFormat="1" ht="11.4" customHeight="1">
      <c r="B110" s="79"/>
      <c r="C110" s="79"/>
      <c r="D110" s="75"/>
      <c r="E110" s="196"/>
      <c r="F110" s="80"/>
      <c r="G110" s="164"/>
      <c r="H110" s="240"/>
    </row>
    <row r="111" spans="2:8" s="72" customFormat="1" ht="17.75" customHeight="1">
      <c r="B111" s="79"/>
      <c r="C111" s="79"/>
      <c r="D111" s="77" t="s">
        <v>191</v>
      </c>
      <c r="E111" s="196"/>
      <c r="F111" s="80"/>
      <c r="G111" s="164"/>
      <c r="H111" s="240"/>
    </row>
    <row r="112" spans="2:8" s="72" customFormat="1">
      <c r="B112" s="79"/>
      <c r="C112" s="79"/>
      <c r="D112" s="78" t="s">
        <v>179</v>
      </c>
      <c r="E112" s="196"/>
      <c r="F112" s="80"/>
      <c r="G112" s="164"/>
      <c r="H112" s="240"/>
    </row>
    <row r="113" spans="1:8" s="72" customFormat="1" ht="26">
      <c r="B113" s="79"/>
      <c r="C113" s="79"/>
      <c r="D113" s="73" t="s">
        <v>180</v>
      </c>
      <c r="E113" s="196"/>
      <c r="F113" s="80"/>
      <c r="G113" s="164"/>
      <c r="H113" s="240"/>
    </row>
    <row r="114" spans="1:8" s="72" customFormat="1" ht="156.75" customHeight="1">
      <c r="B114" s="79"/>
      <c r="C114" s="79"/>
      <c r="E114" s="196"/>
      <c r="F114" s="80"/>
      <c r="G114" s="164"/>
      <c r="H114" s="240"/>
    </row>
    <row r="115" spans="1:8" s="72" customFormat="1">
      <c r="B115" s="79"/>
      <c r="C115" s="79"/>
      <c r="D115" s="73" t="s">
        <v>192</v>
      </c>
      <c r="E115" s="196"/>
      <c r="F115" s="80"/>
      <c r="G115" s="164"/>
      <c r="H115" s="240"/>
    </row>
    <row r="116" spans="1:8" s="4" customFormat="1">
      <c r="A116" s="7"/>
      <c r="B116" s="7"/>
      <c r="C116" s="7"/>
      <c r="D116" s="21"/>
      <c r="E116" s="186"/>
      <c r="F116" s="7"/>
      <c r="G116" s="156"/>
      <c r="H116" s="153"/>
    </row>
    <row r="117" spans="1:8" s="4" customFormat="1">
      <c r="A117" s="7"/>
      <c r="B117" s="7">
        <v>7</v>
      </c>
      <c r="C117" s="7" t="s">
        <v>569</v>
      </c>
      <c r="D117" s="22" t="s">
        <v>37</v>
      </c>
      <c r="E117" s="186"/>
      <c r="F117" s="7"/>
      <c r="G117" s="156"/>
      <c r="H117" s="153"/>
    </row>
    <row r="118" spans="1:8" s="4" customFormat="1">
      <c r="A118" s="7"/>
      <c r="B118" s="7"/>
      <c r="C118" s="7"/>
      <c r="D118" s="21" t="s">
        <v>156</v>
      </c>
      <c r="E118" s="186"/>
      <c r="F118" s="7"/>
      <c r="G118" s="156"/>
      <c r="H118" s="153"/>
    </row>
    <row r="119" spans="1:8" s="4" customFormat="1">
      <c r="A119" s="7"/>
      <c r="B119" s="7"/>
      <c r="C119" s="7"/>
      <c r="D119" s="21" t="s">
        <v>150</v>
      </c>
      <c r="E119" s="186"/>
      <c r="F119" s="7"/>
      <c r="G119" s="156"/>
      <c r="H119" s="153"/>
    </row>
    <row r="120" spans="1:8" s="4" customFormat="1">
      <c r="A120" s="7"/>
      <c r="B120" s="7"/>
      <c r="C120" s="7"/>
      <c r="D120" s="46" t="s">
        <v>151</v>
      </c>
      <c r="E120" s="186" t="s">
        <v>75</v>
      </c>
      <c r="F120" s="7">
        <v>30</v>
      </c>
      <c r="G120" s="156"/>
      <c r="H120" s="153">
        <f>F120*G120</f>
        <v>0</v>
      </c>
    </row>
    <row r="121" spans="1:8" s="4" customFormat="1">
      <c r="A121" s="7"/>
      <c r="B121" s="7"/>
      <c r="C121" s="7"/>
      <c r="D121" s="21" t="s">
        <v>152</v>
      </c>
      <c r="E121" s="186"/>
      <c r="F121" s="7"/>
      <c r="G121" s="156"/>
      <c r="H121" s="153"/>
    </row>
    <row r="122" spans="1:8" s="4" customFormat="1">
      <c r="A122" s="7"/>
      <c r="B122" s="7"/>
      <c r="C122" s="7"/>
      <c r="D122" s="21"/>
      <c r="E122" s="186"/>
      <c r="F122" s="7"/>
      <c r="G122" s="156"/>
      <c r="H122" s="153"/>
    </row>
    <row r="123" spans="1:8" s="4" customFormat="1">
      <c r="A123" s="7"/>
      <c r="B123" s="7">
        <v>8</v>
      </c>
      <c r="C123" s="7" t="s">
        <v>570</v>
      </c>
      <c r="D123" s="22" t="s">
        <v>38</v>
      </c>
      <c r="E123" s="186"/>
      <c r="F123" s="7"/>
      <c r="G123" s="156"/>
      <c r="H123" s="153"/>
    </row>
    <row r="124" spans="1:8" s="4" customFormat="1">
      <c r="A124" s="7"/>
      <c r="B124" s="7"/>
      <c r="C124" s="7"/>
      <c r="D124" s="21" t="s">
        <v>156</v>
      </c>
      <c r="E124" s="186"/>
      <c r="F124" s="7"/>
      <c r="G124" s="156"/>
      <c r="H124" s="153"/>
    </row>
    <row r="125" spans="1:8" s="4" customFormat="1">
      <c r="A125" s="7"/>
      <c r="B125" s="7"/>
      <c r="C125" s="7"/>
      <c r="D125" s="21" t="s">
        <v>150</v>
      </c>
      <c r="E125" s="186"/>
      <c r="F125" s="7"/>
      <c r="G125" s="156"/>
      <c r="H125" s="153"/>
    </row>
    <row r="126" spans="1:8" s="69" customFormat="1" ht="6.9" customHeight="1">
      <c r="A126" s="68"/>
      <c r="B126" s="68"/>
      <c r="C126" s="68"/>
      <c r="D126" s="169"/>
      <c r="E126" s="68"/>
      <c r="F126" s="68"/>
      <c r="G126" s="227"/>
      <c r="H126" s="246"/>
    </row>
    <row r="127" spans="1:8" s="4" customFormat="1">
      <c r="A127" s="7"/>
      <c r="B127" s="7"/>
      <c r="C127" s="7"/>
      <c r="D127" s="46" t="s">
        <v>151</v>
      </c>
      <c r="E127" s="186" t="s">
        <v>75</v>
      </c>
      <c r="F127" s="7">
        <v>6</v>
      </c>
      <c r="G127" s="156"/>
      <c r="H127" s="153">
        <f>F127*G127</f>
        <v>0</v>
      </c>
    </row>
    <row r="128" spans="1:8" s="4" customFormat="1">
      <c r="A128" s="7"/>
      <c r="B128" s="7"/>
      <c r="C128" s="7"/>
      <c r="D128" s="21" t="s">
        <v>152</v>
      </c>
      <c r="E128" s="186"/>
      <c r="F128" s="7"/>
      <c r="G128" s="156"/>
      <c r="H128" s="153"/>
    </row>
    <row r="129" spans="1:16" s="4" customFormat="1">
      <c r="A129" s="7"/>
      <c r="B129" s="7"/>
      <c r="C129" s="7"/>
      <c r="D129" s="21"/>
      <c r="E129" s="186"/>
      <c r="F129" s="7"/>
      <c r="G129" s="156"/>
      <c r="H129" s="153"/>
    </row>
    <row r="130" spans="1:16" s="4" customFormat="1" ht="29">
      <c r="A130" s="7"/>
      <c r="B130" s="7">
        <v>9</v>
      </c>
      <c r="C130" s="7" t="s">
        <v>571</v>
      </c>
      <c r="D130" s="22" t="s">
        <v>158</v>
      </c>
      <c r="E130" s="186"/>
      <c r="F130" s="7"/>
      <c r="G130" s="156"/>
      <c r="H130" s="153"/>
    </row>
    <row r="131" spans="1:16" s="4" customFormat="1">
      <c r="A131" s="7"/>
      <c r="B131" s="7"/>
      <c r="C131" s="7"/>
      <c r="D131" s="21" t="s">
        <v>156</v>
      </c>
      <c r="E131" s="186"/>
      <c r="F131" s="7"/>
      <c r="G131" s="156"/>
      <c r="H131" s="153"/>
    </row>
    <row r="132" spans="1:16" s="4" customFormat="1">
      <c r="A132" s="7"/>
      <c r="B132" s="7"/>
      <c r="C132" s="7"/>
      <c r="D132" s="21" t="s">
        <v>150</v>
      </c>
      <c r="E132" s="186"/>
      <c r="F132" s="7"/>
      <c r="G132" s="156"/>
      <c r="H132" s="153"/>
    </row>
    <row r="133" spans="1:16" s="4" customFormat="1">
      <c r="A133" s="7"/>
      <c r="B133" s="7"/>
      <c r="C133" s="7"/>
      <c r="D133" s="3" t="s">
        <v>219</v>
      </c>
      <c r="E133" s="186"/>
      <c r="F133" s="7"/>
      <c r="G133" s="156"/>
      <c r="H133" s="153"/>
    </row>
    <row r="134" spans="1:16" s="174" customFormat="1" ht="29">
      <c r="A134" s="93"/>
      <c r="B134" s="93"/>
      <c r="C134" s="93"/>
      <c r="D134" s="314" t="s">
        <v>220</v>
      </c>
      <c r="E134" s="93"/>
      <c r="F134" s="93"/>
      <c r="G134" s="158"/>
      <c r="H134" s="180"/>
    </row>
    <row r="135" spans="1:16" s="174" customFormat="1">
      <c r="A135" s="93"/>
      <c r="B135" s="93"/>
      <c r="C135" s="93"/>
      <c r="D135" s="115" t="s">
        <v>194</v>
      </c>
      <c r="E135" s="93" t="s">
        <v>77</v>
      </c>
      <c r="F135" s="93">
        <v>43</v>
      </c>
      <c r="G135" s="158"/>
      <c r="H135" s="180">
        <f>F135*G135</f>
        <v>0</v>
      </c>
    </row>
    <row r="136" spans="1:16" s="4" customFormat="1">
      <c r="A136" s="7"/>
      <c r="B136" s="7"/>
      <c r="C136" s="7"/>
      <c r="D136" s="21" t="s">
        <v>152</v>
      </c>
      <c r="E136" s="189"/>
      <c r="F136" s="7"/>
      <c r="G136" s="156"/>
      <c r="H136" s="153"/>
    </row>
    <row r="137" spans="1:16" s="4" customFormat="1" ht="108" customHeight="1">
      <c r="A137" s="7"/>
      <c r="B137" s="7"/>
      <c r="C137" s="7"/>
      <c r="D137" s="90"/>
      <c r="E137" s="186"/>
      <c r="F137" s="7"/>
      <c r="G137" s="156"/>
      <c r="H137" s="153"/>
    </row>
    <row r="138" spans="1:16" s="4" customFormat="1" ht="16.5" customHeight="1">
      <c r="A138" s="7"/>
      <c r="B138" s="7"/>
      <c r="C138" s="7"/>
      <c r="D138" s="90"/>
      <c r="E138" s="186"/>
      <c r="F138" s="7"/>
      <c r="G138" s="156"/>
      <c r="H138" s="153"/>
    </row>
    <row r="139" spans="1:16" s="4" customFormat="1" ht="16.5" customHeight="1">
      <c r="A139" s="7"/>
      <c r="B139" s="7"/>
      <c r="C139" s="7"/>
      <c r="D139" s="90"/>
      <c r="E139" s="186"/>
      <c r="F139" s="7"/>
      <c r="G139" s="156"/>
      <c r="H139" s="153"/>
    </row>
    <row r="140" spans="1:16" s="1" customFormat="1" ht="16.5" customHeight="1">
      <c r="A140" s="204"/>
      <c r="B140" s="204">
        <v>10</v>
      </c>
      <c r="C140" s="204" t="s">
        <v>572</v>
      </c>
      <c r="D140" s="205" t="s">
        <v>342</v>
      </c>
      <c r="E140" s="206"/>
      <c r="F140" s="204"/>
      <c r="G140" s="207"/>
      <c r="H140" s="244"/>
    </row>
    <row r="141" spans="1:16" s="174" customFormat="1">
      <c r="A141" s="119"/>
      <c r="B141" s="71"/>
      <c r="C141" s="71"/>
      <c r="D141" s="172" t="s">
        <v>343</v>
      </c>
      <c r="E141" s="93"/>
      <c r="F141" s="201"/>
      <c r="G141" s="92"/>
      <c r="H141" s="111"/>
      <c r="I141" s="93"/>
      <c r="J141" s="93"/>
      <c r="K141" s="93"/>
      <c r="L141" s="94"/>
      <c r="M141" s="93"/>
      <c r="N141" s="93"/>
      <c r="O141" s="92"/>
      <c r="P141" s="92"/>
    </row>
    <row r="142" spans="1:16" s="174" customFormat="1" ht="26">
      <c r="A142" s="119"/>
      <c r="B142" s="71"/>
      <c r="C142" s="71"/>
      <c r="D142" s="170" t="s">
        <v>199</v>
      </c>
      <c r="E142" s="193"/>
      <c r="F142" s="173"/>
      <c r="G142" s="173"/>
      <c r="H142" s="111"/>
      <c r="I142" s="93"/>
      <c r="J142" s="93"/>
      <c r="K142" s="93"/>
      <c r="L142" s="94"/>
      <c r="M142" s="93"/>
      <c r="N142" s="93"/>
      <c r="O142" s="92"/>
      <c r="P142" s="92"/>
    </row>
    <row r="143" spans="1:16" s="174" customFormat="1" ht="48" customHeight="1">
      <c r="A143" s="119"/>
      <c r="B143" s="71"/>
      <c r="C143" s="71"/>
      <c r="D143" s="94" t="s">
        <v>344</v>
      </c>
      <c r="E143" s="193"/>
      <c r="F143" s="173"/>
      <c r="G143" s="173"/>
      <c r="H143" s="111"/>
      <c r="I143" s="93"/>
      <c r="J143" s="93"/>
      <c r="K143" s="93"/>
      <c r="L143" s="94"/>
      <c r="M143" s="93"/>
      <c r="N143" s="93"/>
      <c r="O143" s="92"/>
      <c r="P143" s="92"/>
    </row>
    <row r="144" spans="1:16" s="174" customFormat="1" ht="15.75" customHeight="1">
      <c r="A144" s="119"/>
      <c r="B144" s="71"/>
      <c r="C144" s="71"/>
      <c r="D144" s="115" t="s">
        <v>102</v>
      </c>
      <c r="E144" s="93" t="s">
        <v>75</v>
      </c>
      <c r="F144" s="201">
        <v>20</v>
      </c>
      <c r="G144" s="92"/>
      <c r="H144" s="111">
        <f>F144*G144</f>
        <v>0</v>
      </c>
      <c r="I144" s="93"/>
      <c r="J144" s="93"/>
      <c r="K144" s="93"/>
      <c r="L144" s="94"/>
      <c r="M144" s="93"/>
      <c r="N144" s="93"/>
      <c r="O144" s="92"/>
      <c r="P144" s="92"/>
    </row>
    <row r="145" spans="1:16" s="174" customFormat="1">
      <c r="A145" s="119"/>
      <c r="B145" s="71"/>
      <c r="C145" s="71"/>
      <c r="D145" s="118"/>
      <c r="E145" s="193"/>
      <c r="F145" s="173"/>
      <c r="G145" s="173"/>
      <c r="H145" s="111"/>
      <c r="I145" s="93"/>
      <c r="J145" s="93"/>
      <c r="K145" s="93"/>
      <c r="L145" s="94"/>
      <c r="M145" s="93"/>
      <c r="N145" s="93"/>
      <c r="O145" s="92"/>
      <c r="P145" s="92"/>
    </row>
    <row r="146" spans="1:16" s="24" customFormat="1">
      <c r="A146" s="176"/>
      <c r="B146" s="71">
        <v>11</v>
      </c>
      <c r="C146" s="71" t="s">
        <v>573</v>
      </c>
      <c r="D146" s="178" t="s">
        <v>403</v>
      </c>
      <c r="E146" s="198"/>
      <c r="F146" s="177"/>
      <c r="G146" s="177"/>
      <c r="H146" s="111"/>
      <c r="L146" s="66"/>
      <c r="O146" s="179"/>
      <c r="P146" s="179"/>
    </row>
    <row r="147" spans="1:16" s="174" customFormat="1" ht="16.5" customHeight="1">
      <c r="A147" s="119"/>
      <c r="B147" s="71"/>
      <c r="C147" s="71"/>
      <c r="D147" s="118" t="s">
        <v>346</v>
      </c>
      <c r="E147" s="193"/>
      <c r="F147" s="173"/>
      <c r="G147" s="173"/>
      <c r="H147" s="111"/>
      <c r="I147" s="93"/>
      <c r="J147" s="93"/>
      <c r="K147" s="93"/>
      <c r="L147" s="94"/>
      <c r="M147" s="93"/>
      <c r="N147" s="93"/>
      <c r="O147" s="92"/>
      <c r="P147" s="92"/>
    </row>
    <row r="148" spans="1:16" s="174" customFormat="1">
      <c r="A148" s="119"/>
      <c r="B148" s="71"/>
      <c r="C148" s="71"/>
      <c r="D148" s="118" t="s">
        <v>347</v>
      </c>
      <c r="E148" s="193"/>
      <c r="F148" s="173"/>
      <c r="G148" s="173"/>
      <c r="H148" s="111"/>
      <c r="I148" s="93"/>
      <c r="J148" s="93"/>
      <c r="K148" s="93"/>
      <c r="L148" s="94"/>
      <c r="M148" s="93"/>
      <c r="N148" s="93"/>
      <c r="O148" s="92"/>
      <c r="P148" s="92"/>
    </row>
    <row r="149" spans="1:16" s="174" customFormat="1">
      <c r="A149" s="119"/>
      <c r="B149" s="71"/>
      <c r="C149" s="71"/>
      <c r="D149" s="118" t="s">
        <v>348</v>
      </c>
      <c r="E149" s="193"/>
      <c r="F149" s="173"/>
      <c r="G149" s="173"/>
      <c r="H149" s="111"/>
      <c r="I149" s="93"/>
      <c r="J149" s="93"/>
      <c r="K149" s="93"/>
      <c r="L149" s="94"/>
      <c r="M149" s="93"/>
      <c r="N149" s="93"/>
      <c r="O149" s="92"/>
      <c r="P149" s="92"/>
    </row>
    <row r="150" spans="1:16" s="72" customFormat="1">
      <c r="B150" s="79"/>
      <c r="C150" s="79"/>
      <c r="D150" s="73" t="s">
        <v>349</v>
      </c>
      <c r="E150" s="195"/>
      <c r="F150" s="80"/>
      <c r="G150" s="164"/>
      <c r="H150" s="240"/>
    </row>
    <row r="151" spans="1:16" s="72" customFormat="1">
      <c r="B151" s="79"/>
      <c r="C151" s="79"/>
      <c r="D151" s="74" t="s">
        <v>351</v>
      </c>
      <c r="E151" s="195"/>
      <c r="F151" s="80"/>
      <c r="G151" s="164"/>
      <c r="H151" s="240"/>
    </row>
    <row r="152" spans="1:16" s="72" customFormat="1">
      <c r="A152" s="95"/>
      <c r="B152" s="315"/>
      <c r="C152" s="315"/>
      <c r="D152" s="74" t="s">
        <v>350</v>
      </c>
      <c r="E152" s="195"/>
      <c r="F152" s="80"/>
      <c r="G152" s="164"/>
      <c r="H152" s="240"/>
    </row>
    <row r="153" spans="1:16" s="72" customFormat="1" ht="16.5" customHeight="1">
      <c r="A153" s="95"/>
      <c r="B153" s="315"/>
      <c r="C153" s="315"/>
      <c r="D153" s="74" t="s">
        <v>352</v>
      </c>
      <c r="E153" s="195"/>
      <c r="F153" s="80"/>
      <c r="G153" s="164"/>
      <c r="H153" s="240"/>
    </row>
    <row r="154" spans="1:16" s="72" customFormat="1" ht="16.5" customHeight="1">
      <c r="A154" s="95"/>
      <c r="B154" s="315"/>
      <c r="C154" s="315"/>
      <c r="D154" s="74" t="s">
        <v>354</v>
      </c>
      <c r="E154" s="195"/>
      <c r="F154" s="80"/>
      <c r="G154" s="164"/>
      <c r="H154" s="240"/>
    </row>
    <row r="155" spans="1:16" s="72" customFormat="1" ht="16.5" customHeight="1">
      <c r="A155" s="95"/>
      <c r="B155" s="315"/>
      <c r="C155" s="315"/>
      <c r="D155" s="74" t="s">
        <v>355</v>
      </c>
      <c r="E155" s="195"/>
      <c r="F155" s="80"/>
      <c r="G155" s="164"/>
      <c r="H155" s="240"/>
    </row>
    <row r="156" spans="1:16" s="72" customFormat="1" ht="17" customHeight="1">
      <c r="A156" s="95"/>
      <c r="B156" s="315"/>
      <c r="C156" s="315"/>
      <c r="D156" s="74" t="s">
        <v>353</v>
      </c>
      <c r="E156" s="195"/>
      <c r="F156" s="80"/>
      <c r="G156" s="164"/>
      <c r="H156" s="240"/>
    </row>
    <row r="157" spans="1:16" s="182" customFormat="1">
      <c r="A157" s="95"/>
      <c r="B157" s="315"/>
      <c r="C157" s="315"/>
      <c r="D157" s="74" t="s">
        <v>356</v>
      </c>
      <c r="E157" s="199"/>
      <c r="F157" s="183"/>
      <c r="G157" s="184"/>
      <c r="H157" s="245"/>
    </row>
    <row r="158" spans="1:16" s="182" customFormat="1">
      <c r="A158" s="95"/>
      <c r="B158" s="315"/>
      <c r="C158" s="315"/>
      <c r="D158" s="74" t="s">
        <v>357</v>
      </c>
      <c r="E158" s="199"/>
      <c r="F158" s="183"/>
      <c r="G158" s="184"/>
      <c r="H158" s="245"/>
    </row>
    <row r="159" spans="1:16" s="182" customFormat="1">
      <c r="A159" s="95"/>
      <c r="B159" s="315"/>
      <c r="C159" s="315"/>
      <c r="D159" s="75" t="s">
        <v>358</v>
      </c>
      <c r="E159" s="199"/>
      <c r="F159" s="183"/>
      <c r="G159" s="184"/>
      <c r="H159" s="245"/>
    </row>
    <row r="160" spans="1:16" s="182" customFormat="1">
      <c r="A160" s="95"/>
      <c r="B160" s="315"/>
      <c r="C160" s="315"/>
      <c r="D160" s="75" t="s">
        <v>359</v>
      </c>
      <c r="E160" s="199"/>
      <c r="F160" s="183"/>
      <c r="G160" s="184"/>
      <c r="H160" s="245"/>
    </row>
    <row r="161" spans="1:16" s="182" customFormat="1">
      <c r="A161" s="95"/>
      <c r="B161" s="315"/>
      <c r="C161" s="315"/>
      <c r="D161" s="75" t="s">
        <v>360</v>
      </c>
      <c r="E161" s="199"/>
      <c r="F161" s="183"/>
      <c r="G161" s="184"/>
      <c r="H161" s="245"/>
    </row>
    <row r="162" spans="1:16" s="182" customFormat="1">
      <c r="A162" s="95"/>
      <c r="B162" s="315"/>
      <c r="C162" s="315"/>
      <c r="D162" s="75" t="s">
        <v>576</v>
      </c>
      <c r="E162" s="199"/>
      <c r="F162" s="183"/>
      <c r="G162" s="184"/>
      <c r="H162" s="245"/>
    </row>
    <row r="163" spans="1:16" s="182" customFormat="1">
      <c r="A163" s="95"/>
      <c r="B163" s="315"/>
      <c r="C163" s="315"/>
      <c r="D163" s="76" t="s">
        <v>361</v>
      </c>
      <c r="E163" s="199"/>
      <c r="F163" s="183"/>
      <c r="G163" s="184"/>
      <c r="H163" s="245"/>
    </row>
    <row r="164" spans="1:16" s="182" customFormat="1">
      <c r="A164" s="95"/>
      <c r="B164" s="315"/>
      <c r="C164" s="315"/>
      <c r="D164" s="75" t="s">
        <v>362</v>
      </c>
      <c r="E164" s="199"/>
      <c r="F164" s="183"/>
      <c r="G164" s="184"/>
      <c r="H164" s="245"/>
    </row>
    <row r="165" spans="1:16" s="182" customFormat="1">
      <c r="A165" s="95"/>
      <c r="B165" s="315"/>
      <c r="C165" s="315"/>
      <c r="D165" s="74" t="s">
        <v>363</v>
      </c>
      <c r="E165" s="199"/>
      <c r="F165" s="183"/>
      <c r="G165" s="184"/>
      <c r="H165" s="245"/>
    </row>
    <row r="166" spans="1:16" s="182" customFormat="1">
      <c r="A166" s="95"/>
      <c r="B166" s="315"/>
      <c r="C166" s="315"/>
      <c r="D166" s="74" t="s">
        <v>364</v>
      </c>
      <c r="E166" s="200"/>
      <c r="F166" s="183"/>
      <c r="G166" s="184"/>
      <c r="H166" s="245"/>
    </row>
    <row r="167" spans="1:16" s="182" customFormat="1" ht="18" customHeight="1">
      <c r="A167" s="95"/>
      <c r="B167" s="315"/>
      <c r="C167" s="315"/>
      <c r="D167" s="76" t="s">
        <v>365</v>
      </c>
      <c r="E167" s="200"/>
      <c r="F167" s="183"/>
      <c r="G167" s="184"/>
      <c r="H167" s="245"/>
    </row>
    <row r="168" spans="1:16" s="182" customFormat="1">
      <c r="A168" s="95"/>
      <c r="B168" s="315"/>
      <c r="C168" s="315"/>
      <c r="D168" s="75" t="s">
        <v>366</v>
      </c>
      <c r="E168" s="200"/>
      <c r="F168" s="183"/>
      <c r="G168" s="184"/>
      <c r="H168" s="245"/>
    </row>
    <row r="169" spans="1:16" s="182" customFormat="1">
      <c r="A169" s="95"/>
      <c r="B169" s="315"/>
      <c r="C169" s="315"/>
      <c r="D169" s="75" t="s">
        <v>367</v>
      </c>
      <c r="E169" s="200"/>
      <c r="F169" s="183"/>
      <c r="G169" s="184"/>
      <c r="H169" s="245"/>
    </row>
    <row r="170" spans="1:16" s="182" customFormat="1" ht="16.5" customHeight="1">
      <c r="A170" s="95"/>
      <c r="B170" s="315"/>
      <c r="C170" s="315"/>
      <c r="D170" s="75" t="s">
        <v>368</v>
      </c>
      <c r="E170" s="200"/>
      <c r="F170" s="183"/>
      <c r="G170" s="184"/>
      <c r="H170" s="245"/>
    </row>
    <row r="171" spans="1:16" s="182" customFormat="1" ht="47.25" customHeight="1">
      <c r="A171" s="95"/>
      <c r="B171" s="315"/>
      <c r="C171" s="315"/>
      <c r="D171" s="316" t="s">
        <v>369</v>
      </c>
      <c r="E171" s="200"/>
      <c r="F171" s="183"/>
      <c r="G171" s="184"/>
      <c r="H171" s="245"/>
    </row>
    <row r="172" spans="1:16" s="174" customFormat="1">
      <c r="A172" s="119"/>
      <c r="B172" s="317"/>
      <c r="C172" s="317"/>
      <c r="D172" s="118" t="s">
        <v>577</v>
      </c>
      <c r="E172" s="193"/>
      <c r="F172" s="173"/>
      <c r="G172" s="173"/>
      <c r="H172" s="111"/>
      <c r="I172" s="93"/>
      <c r="J172" s="93"/>
      <c r="K172" s="93"/>
      <c r="L172" s="94"/>
      <c r="M172" s="93"/>
      <c r="N172" s="93"/>
      <c r="O172" s="92"/>
      <c r="P172" s="92"/>
    </row>
    <row r="173" spans="1:16" s="174" customFormat="1">
      <c r="A173" s="119"/>
      <c r="B173" s="317"/>
      <c r="C173" s="317"/>
      <c r="D173" s="118" t="s">
        <v>370</v>
      </c>
      <c r="E173" s="193"/>
      <c r="F173" s="173"/>
      <c r="G173" s="173"/>
      <c r="H173" s="111"/>
      <c r="I173" s="93"/>
      <c r="J173" s="93"/>
      <c r="K173" s="93"/>
      <c r="L173" s="94"/>
      <c r="M173" s="93"/>
      <c r="N173" s="93"/>
      <c r="O173" s="92"/>
      <c r="P173" s="92"/>
    </row>
    <row r="174" spans="1:16" s="174" customFormat="1" ht="10.5" customHeight="1">
      <c r="A174" s="119"/>
      <c r="B174" s="317"/>
      <c r="C174" s="317"/>
      <c r="D174" s="175"/>
      <c r="E174" s="193"/>
      <c r="F174" s="173"/>
      <c r="G174" s="173"/>
      <c r="H174" s="111"/>
      <c r="I174" s="93"/>
      <c r="J174" s="93"/>
      <c r="K174" s="93"/>
      <c r="L174" s="94"/>
      <c r="M174" s="93"/>
      <c r="N174" s="93"/>
      <c r="O174" s="92"/>
      <c r="P174" s="92"/>
    </row>
    <row r="175" spans="1:16" s="28" customFormat="1">
      <c r="A175" s="93"/>
      <c r="B175" s="93"/>
      <c r="C175" s="93"/>
      <c r="D175" s="115" t="s">
        <v>151</v>
      </c>
      <c r="E175" s="202" t="s">
        <v>75</v>
      </c>
      <c r="F175" s="177">
        <v>20</v>
      </c>
      <c r="G175" s="177"/>
      <c r="H175" s="319">
        <f>F175*G175</f>
        <v>0</v>
      </c>
    </row>
    <row r="176" spans="1:16" s="18" customFormat="1" ht="26">
      <c r="A176" s="40"/>
      <c r="B176" s="71"/>
      <c r="C176" s="71"/>
      <c r="D176" s="170" t="s">
        <v>371</v>
      </c>
      <c r="E176" s="193"/>
      <c r="F176" s="171"/>
      <c r="G176" s="171"/>
      <c r="H176" s="319"/>
      <c r="I176" s="28"/>
      <c r="J176" s="28"/>
      <c r="K176" s="28"/>
      <c r="L176" s="42"/>
      <c r="M176" s="28"/>
      <c r="N176" s="28"/>
      <c r="O176" s="29"/>
      <c r="P176" s="29"/>
    </row>
    <row r="177" spans="1:16" s="18" customFormat="1">
      <c r="A177" s="119"/>
      <c r="B177" s="317"/>
      <c r="C177" s="317"/>
      <c r="D177" s="118" t="s">
        <v>372</v>
      </c>
      <c r="E177" s="193"/>
      <c r="F177" s="173"/>
      <c r="G177" s="173"/>
      <c r="H177" s="319"/>
      <c r="I177" s="28"/>
      <c r="J177" s="28"/>
      <c r="K177" s="28"/>
      <c r="L177" s="42"/>
      <c r="M177" s="28"/>
      <c r="N177" s="28"/>
      <c r="O177" s="29"/>
      <c r="P177" s="29"/>
    </row>
    <row r="178" spans="1:16" s="18" customFormat="1">
      <c r="A178" s="119"/>
      <c r="B178" s="317"/>
      <c r="C178" s="317"/>
      <c r="D178" s="118"/>
      <c r="E178" s="193"/>
      <c r="F178" s="173"/>
      <c r="G178" s="173"/>
      <c r="H178" s="319"/>
      <c r="I178" s="28"/>
      <c r="J178" s="28"/>
      <c r="K178" s="28"/>
      <c r="L178" s="42"/>
      <c r="M178" s="28"/>
      <c r="N178" s="28"/>
      <c r="O178" s="29"/>
      <c r="P178" s="29"/>
    </row>
    <row r="179" spans="1:16" s="87" customFormat="1" ht="22.5" customHeight="1">
      <c r="A179" s="93"/>
      <c r="B179" s="93">
        <v>11</v>
      </c>
      <c r="C179" s="93" t="s">
        <v>574</v>
      </c>
      <c r="D179" s="172" t="s">
        <v>404</v>
      </c>
      <c r="E179" s="93"/>
      <c r="F179" s="93"/>
      <c r="G179" s="158"/>
      <c r="H179" s="180"/>
    </row>
    <row r="180" spans="1:16" s="87" customFormat="1">
      <c r="A180" s="93"/>
      <c r="B180" s="93"/>
      <c r="C180" s="93"/>
      <c r="D180" s="94" t="s">
        <v>200</v>
      </c>
      <c r="E180" s="93"/>
      <c r="F180" s="93"/>
      <c r="G180" s="158"/>
      <c r="H180" s="180"/>
    </row>
    <row r="181" spans="1:16" s="87" customFormat="1">
      <c r="A181" s="93"/>
      <c r="B181" s="93"/>
      <c r="C181" s="93"/>
      <c r="D181" s="94" t="s">
        <v>150</v>
      </c>
      <c r="E181" s="93"/>
      <c r="F181" s="93"/>
      <c r="G181" s="158"/>
      <c r="H181" s="180"/>
    </row>
    <row r="182" spans="1:16" s="87" customFormat="1" ht="26">
      <c r="A182" s="93"/>
      <c r="B182" s="93"/>
      <c r="C182" s="93"/>
      <c r="D182" s="118" t="s">
        <v>371</v>
      </c>
      <c r="E182" s="93"/>
      <c r="F182" s="93"/>
      <c r="G182" s="158"/>
      <c r="H182" s="180"/>
    </row>
    <row r="183" spans="1:16" s="87" customFormat="1">
      <c r="A183" s="93"/>
      <c r="B183" s="93"/>
      <c r="C183" s="93"/>
      <c r="D183" s="118" t="s">
        <v>372</v>
      </c>
      <c r="E183" s="93"/>
      <c r="F183" s="93"/>
      <c r="G183" s="158"/>
      <c r="H183" s="180"/>
    </row>
    <row r="184" spans="1:16" s="87" customFormat="1">
      <c r="A184" s="93"/>
      <c r="B184" s="93"/>
      <c r="C184" s="93"/>
      <c r="D184" s="115" t="s">
        <v>106</v>
      </c>
      <c r="E184" s="93" t="s">
        <v>77</v>
      </c>
      <c r="F184" s="201">
        <v>18</v>
      </c>
      <c r="G184" s="158"/>
      <c r="H184" s="180">
        <f>F184*G184</f>
        <v>0</v>
      </c>
    </row>
    <row r="185" spans="1:16" s="87" customFormat="1">
      <c r="A185" s="93"/>
      <c r="B185" s="93"/>
      <c r="C185" s="93"/>
      <c r="D185" s="94" t="s">
        <v>152</v>
      </c>
      <c r="E185" s="93"/>
      <c r="F185" s="93"/>
      <c r="G185" s="158"/>
      <c r="H185" s="180"/>
    </row>
    <row r="186" spans="1:16" s="4" customFormat="1" ht="16.5" customHeight="1">
      <c r="A186" s="93"/>
      <c r="B186" s="93"/>
      <c r="C186" s="93"/>
      <c r="D186" s="311"/>
      <c r="E186" s="93"/>
      <c r="F186" s="93"/>
      <c r="G186" s="158"/>
      <c r="H186" s="180"/>
    </row>
    <row r="187" spans="1:16" s="72" customFormat="1">
      <c r="A187" s="95"/>
      <c r="B187" s="317">
        <v>12</v>
      </c>
      <c r="C187" s="317" t="s">
        <v>575</v>
      </c>
      <c r="D187" s="113" t="s">
        <v>405</v>
      </c>
      <c r="E187" s="193"/>
      <c r="F187" s="114"/>
      <c r="G187" s="114"/>
      <c r="H187" s="318"/>
    </row>
    <row r="188" spans="1:16" s="72" customFormat="1">
      <c r="A188" s="95"/>
      <c r="B188" s="317" t="s">
        <v>43</v>
      </c>
      <c r="C188" s="317"/>
      <c r="D188" s="113" t="s">
        <v>207</v>
      </c>
      <c r="E188" s="193"/>
      <c r="F188" s="114"/>
      <c r="G188" s="114"/>
      <c r="H188" s="318"/>
    </row>
    <row r="189" spans="1:16" s="72" customFormat="1" ht="26">
      <c r="A189" s="95"/>
      <c r="B189" s="315"/>
      <c r="C189" s="315"/>
      <c r="D189" s="94" t="s">
        <v>202</v>
      </c>
      <c r="E189" s="193"/>
      <c r="F189" s="114"/>
      <c r="G189" s="114"/>
      <c r="H189" s="318"/>
    </row>
    <row r="190" spans="1:16" s="72" customFormat="1">
      <c r="B190" s="79"/>
      <c r="C190" s="79"/>
      <c r="D190" s="46" t="s">
        <v>106</v>
      </c>
      <c r="E190" s="186" t="s">
        <v>77</v>
      </c>
      <c r="F190" s="7">
        <f>7*0.9</f>
        <v>6.3</v>
      </c>
      <c r="G190" s="8"/>
      <c r="H190" s="319">
        <f>F190*G190</f>
        <v>0</v>
      </c>
    </row>
    <row r="191" spans="1:16" s="72" customFormat="1" ht="258.75" customHeight="1">
      <c r="B191" s="79"/>
      <c r="C191" s="79"/>
      <c r="D191" s="46"/>
      <c r="E191" s="186"/>
      <c r="F191" s="7"/>
      <c r="G191" s="8"/>
      <c r="H191" s="319"/>
    </row>
    <row r="192" spans="1:16" s="72" customFormat="1">
      <c r="B192" s="79"/>
      <c r="C192" s="79"/>
      <c r="D192" s="46"/>
      <c r="E192" s="186"/>
      <c r="F192" s="7"/>
      <c r="G192" s="8"/>
      <c r="H192" s="319"/>
    </row>
    <row r="193" spans="1:12" s="72" customFormat="1">
      <c r="A193" s="95"/>
      <c r="B193" s="317">
        <v>13</v>
      </c>
      <c r="C193" s="317" t="s">
        <v>578</v>
      </c>
      <c r="D193" s="113" t="s">
        <v>406</v>
      </c>
      <c r="E193" s="193"/>
      <c r="F193" s="114"/>
      <c r="G193" s="114"/>
      <c r="H193" s="318"/>
    </row>
    <row r="194" spans="1:12" s="72" customFormat="1">
      <c r="A194" s="95"/>
      <c r="B194" s="317" t="s">
        <v>43</v>
      </c>
      <c r="C194" s="317"/>
      <c r="D194" s="113" t="s">
        <v>203</v>
      </c>
      <c r="E194" s="193"/>
      <c r="F194" s="114"/>
      <c r="G194" s="114"/>
      <c r="H194" s="318"/>
    </row>
    <row r="195" spans="1:12" s="72" customFormat="1" ht="39">
      <c r="A195" s="95"/>
      <c r="B195" s="317"/>
      <c r="C195" s="317"/>
      <c r="D195" s="115" t="s">
        <v>407</v>
      </c>
      <c r="E195" s="193"/>
      <c r="F195" s="114"/>
      <c r="G195" s="114"/>
      <c r="H195" s="318"/>
    </row>
    <row r="196" spans="1:12" s="72" customFormat="1" ht="26">
      <c r="A196" s="95"/>
      <c r="B196" s="315"/>
      <c r="C196" s="315"/>
      <c r="D196" s="94" t="s">
        <v>202</v>
      </c>
      <c r="E196" s="193"/>
      <c r="F196" s="114"/>
      <c r="G196" s="114"/>
      <c r="H196" s="318"/>
    </row>
    <row r="197" spans="1:12" s="72" customFormat="1" ht="9.75" customHeight="1">
      <c r="A197" s="95"/>
      <c r="B197" s="315"/>
      <c r="C197" s="315"/>
      <c r="D197" s="94"/>
      <c r="E197" s="193"/>
      <c r="F197" s="114"/>
      <c r="G197" s="114"/>
      <c r="H197" s="318"/>
    </row>
    <row r="198" spans="1:12" s="72" customFormat="1">
      <c r="A198" s="95"/>
      <c r="B198" s="315"/>
      <c r="C198" s="315"/>
      <c r="D198" s="115" t="s">
        <v>106</v>
      </c>
      <c r="E198" s="93" t="s">
        <v>77</v>
      </c>
      <c r="F198" s="201">
        <v>1</v>
      </c>
      <c r="G198" s="92"/>
      <c r="H198" s="319">
        <f>F198*G198</f>
        <v>0</v>
      </c>
    </row>
    <row r="199" spans="1:12" s="4" customFormat="1" ht="16.5" customHeight="1">
      <c r="A199" s="93"/>
      <c r="B199" s="93"/>
      <c r="C199" s="93"/>
      <c r="D199" s="311"/>
      <c r="E199" s="93"/>
      <c r="F199" s="93"/>
      <c r="G199" s="158"/>
      <c r="H199" s="180"/>
    </row>
    <row r="200" spans="1:12" s="7" customFormat="1" ht="26">
      <c r="A200" s="93"/>
      <c r="B200" s="93">
        <v>14</v>
      </c>
      <c r="C200" s="93" t="s">
        <v>579</v>
      </c>
      <c r="D200" s="115" t="s">
        <v>125</v>
      </c>
      <c r="E200" s="93"/>
      <c r="F200" s="201"/>
      <c r="G200" s="320"/>
      <c r="H200" s="319"/>
      <c r="L200" s="46"/>
    </row>
    <row r="201" spans="1:12" s="4" customFormat="1">
      <c r="A201" s="93"/>
      <c r="B201" s="93"/>
      <c r="C201" s="93"/>
      <c r="D201" s="94" t="s">
        <v>83</v>
      </c>
      <c r="E201" s="93" t="s">
        <v>86</v>
      </c>
      <c r="F201" s="201">
        <v>10</v>
      </c>
      <c r="G201" s="110"/>
      <c r="H201" s="319">
        <f t="shared" ref="H201:H203" si="0">F201*G201</f>
        <v>0</v>
      </c>
      <c r="K201" s="7"/>
      <c r="L201" s="21"/>
    </row>
    <row r="202" spans="1:12" s="4" customFormat="1">
      <c r="A202" s="7"/>
      <c r="B202" s="7"/>
      <c r="C202" s="7"/>
      <c r="D202" s="21" t="s">
        <v>84</v>
      </c>
      <c r="E202" s="7" t="s">
        <v>86</v>
      </c>
      <c r="F202" s="55">
        <v>10</v>
      </c>
      <c r="G202" s="110"/>
      <c r="H202" s="319">
        <f t="shared" si="0"/>
        <v>0</v>
      </c>
      <c r="K202" s="7"/>
      <c r="L202" s="21"/>
    </row>
    <row r="203" spans="1:12" s="4" customFormat="1">
      <c r="A203" s="7"/>
      <c r="B203" s="7"/>
      <c r="C203" s="7"/>
      <c r="D203" s="21" t="s">
        <v>85</v>
      </c>
      <c r="E203" s="7" t="s">
        <v>86</v>
      </c>
      <c r="F203" s="55">
        <v>10</v>
      </c>
      <c r="G203" s="110"/>
      <c r="H203" s="319">
        <f t="shared" si="0"/>
        <v>0</v>
      </c>
      <c r="K203" s="7"/>
      <c r="L203" s="21"/>
    </row>
    <row r="204" spans="1:12" s="4" customFormat="1" ht="16.5" customHeight="1">
      <c r="A204" s="7"/>
      <c r="B204" s="7"/>
      <c r="C204" s="7"/>
      <c r="D204" s="90"/>
      <c r="E204" s="186"/>
      <c r="F204" s="7"/>
      <c r="G204" s="156"/>
      <c r="H204" s="180"/>
    </row>
    <row r="205" spans="1:12">
      <c r="A205" s="44" t="s">
        <v>69</v>
      </c>
      <c r="B205" s="44"/>
      <c r="C205" s="44"/>
      <c r="D205" s="48" t="s">
        <v>157</v>
      </c>
      <c r="E205" s="187"/>
      <c r="F205" s="13"/>
      <c r="G205" s="152"/>
      <c r="H205" s="531">
        <f>SUM(H9:H136)</f>
        <v>0</v>
      </c>
      <c r="K205" s="1"/>
      <c r="L205" s="3"/>
    </row>
    <row r="206" spans="1:12" s="4" customFormat="1">
      <c r="A206" s="7"/>
      <c r="B206" s="7"/>
      <c r="C206" s="7"/>
      <c r="D206" s="7"/>
      <c r="E206" s="186"/>
      <c r="F206" s="7"/>
      <c r="G206" s="156"/>
      <c r="H206" s="153"/>
    </row>
  </sheetData>
  <autoFilter ref="A7:H206" xr:uid="{EB219B0B-C302-4D15-8217-A2B6FE718D75}"/>
  <phoneticPr fontId="7" type="noConversion"/>
  <hyperlinks>
    <hyperlink ref="D134" r:id="rId1" xr:uid="{D1C0844E-1A20-4BA1-8A6B-BCD4CFE5B2B5}"/>
    <hyperlink ref="D83" r:id="rId2" xr:uid="{48EC4653-1ABA-440A-A46B-A7EBBE06F90C}"/>
  </hyperlinks>
  <pageMargins left="0.70866141732283472" right="0.70866141732283472" top="0.74803149606299213" bottom="0.74803149606299213" header="0.31496062992125984" footer="0.31496062992125984"/>
  <pageSetup paperSize="9" scale="58" fitToHeight="0" orientation="portrait" horizontalDpi="4294967293" verticalDpi="4294967293" r:id="rId3"/>
  <headerFooter>
    <oddHeader>&amp;LInvestitor: &amp;"-,Podebljano"Agencija za komercijalnu djelatnost d.o.o.&amp;"-,Uobičajeno"
Građevina: Savska cesta 31, Zagreb&amp;RDATUM: 10/2023</oddHeader>
    <oddFooter>&amp;LTROŠKOVNIK UZ PROJEKT UNUTARNJEG UREĐENJA&amp;RStranica &amp;P od &amp;N</oddFooter>
  </headerFooter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481F4-9B28-4ECA-BF0F-13960A476B76}">
  <sheetPr>
    <pageSetUpPr fitToPage="1"/>
  </sheetPr>
  <dimension ref="A1:L86"/>
  <sheetViews>
    <sheetView topLeftCell="A52" zoomScaleNormal="100" zoomScaleSheetLayoutView="100" workbookViewId="0">
      <selection activeCell="G37" sqref="G37"/>
    </sheetView>
  </sheetViews>
  <sheetFormatPr defaultColWidth="9.08984375" defaultRowHeight="18.5"/>
  <cols>
    <col min="1" max="1" width="10.6328125" style="279" customWidth="1"/>
    <col min="2" max="2" width="6.36328125" style="248" customWidth="1"/>
    <col min="3" max="3" width="7.453125" style="249" customWidth="1"/>
    <col min="4" max="4" width="64.36328125" style="257" customWidth="1"/>
    <col min="5" max="5" width="11.6328125" style="248" customWidth="1"/>
    <col min="6" max="6" width="9.08984375" style="352"/>
    <col min="7" max="7" width="20.54296875" style="346" customWidth="1"/>
    <col min="8" max="8" width="19.36328125" style="256" customWidth="1"/>
    <col min="9" max="16384" width="9.08984375" style="248"/>
  </cols>
  <sheetData>
    <row r="1" spans="1:12">
      <c r="B1" s="328"/>
      <c r="C1" s="328"/>
      <c r="D1" s="328"/>
      <c r="E1" s="267"/>
      <c r="F1" s="329"/>
      <c r="G1" s="330"/>
      <c r="H1" s="331"/>
    </row>
    <row r="2" spans="1:12" ht="21">
      <c r="A2" s="332"/>
      <c r="B2" s="332"/>
      <c r="C2" s="332"/>
      <c r="D2" s="332" t="s">
        <v>33</v>
      </c>
      <c r="E2" s="333"/>
      <c r="F2" s="334"/>
      <c r="G2" s="335"/>
      <c r="H2" s="336"/>
      <c r="K2" s="249"/>
      <c r="L2" s="257"/>
    </row>
    <row r="3" spans="1:12">
      <c r="A3" s="337" t="s">
        <v>70</v>
      </c>
      <c r="B3" s="338"/>
      <c r="C3" s="338"/>
      <c r="D3" s="338" t="s">
        <v>48</v>
      </c>
      <c r="E3" s="337"/>
      <c r="F3" s="339"/>
      <c r="G3" s="340"/>
      <c r="H3" s="341"/>
      <c r="K3" s="249"/>
      <c r="L3" s="257"/>
    </row>
    <row r="4" spans="1:12" s="326" customFormat="1" ht="47.15" customHeight="1">
      <c r="A4" s="247"/>
      <c r="B4" s="247">
        <v>1</v>
      </c>
      <c r="C4" s="247" t="s">
        <v>329</v>
      </c>
      <c r="D4" s="356" t="s">
        <v>595</v>
      </c>
      <c r="E4" s="247"/>
      <c r="F4" s="324"/>
      <c r="G4" s="325"/>
      <c r="H4" s="256"/>
      <c r="K4" s="247"/>
      <c r="L4" s="327"/>
    </row>
    <row r="5" spans="1:12" s="326" customFormat="1" ht="38.15" customHeight="1">
      <c r="A5" s="247"/>
      <c r="B5" s="247"/>
      <c r="C5" s="247"/>
      <c r="D5" s="327" t="s">
        <v>409</v>
      </c>
      <c r="E5" s="247"/>
      <c r="F5" s="324"/>
      <c r="G5" s="325"/>
      <c r="H5" s="256"/>
      <c r="K5" s="247"/>
      <c r="L5" s="327"/>
    </row>
    <row r="6" spans="1:12" s="326" customFormat="1" ht="37.5" customHeight="1">
      <c r="A6" s="247"/>
      <c r="B6" s="247"/>
      <c r="C6" s="247"/>
      <c r="D6" s="327" t="s">
        <v>128</v>
      </c>
      <c r="E6" s="247"/>
      <c r="F6" s="324"/>
      <c r="G6" s="325"/>
      <c r="H6" s="256"/>
      <c r="K6" s="247"/>
      <c r="L6" s="327"/>
    </row>
    <row r="7" spans="1:12" s="326" customFormat="1" ht="16.5" customHeight="1">
      <c r="A7" s="247"/>
      <c r="B7" s="247"/>
      <c r="C7" s="247"/>
      <c r="D7" s="327" t="s">
        <v>129</v>
      </c>
      <c r="E7" s="247"/>
      <c r="F7" s="324"/>
      <c r="G7" s="325"/>
      <c r="H7" s="256"/>
      <c r="K7" s="247"/>
      <c r="L7" s="327"/>
    </row>
    <row r="8" spans="1:12" s="326" customFormat="1" ht="16.5" customHeight="1">
      <c r="A8" s="247"/>
      <c r="B8" s="247"/>
      <c r="C8" s="247"/>
      <c r="D8" s="356" t="s">
        <v>111</v>
      </c>
      <c r="E8" s="247"/>
      <c r="F8" s="324"/>
      <c r="G8" s="325"/>
      <c r="H8" s="256"/>
      <c r="K8" s="247"/>
      <c r="L8" s="327"/>
    </row>
    <row r="9" spans="1:12" s="326" customFormat="1" ht="28.25" customHeight="1">
      <c r="A9" s="247"/>
      <c r="B9" s="247"/>
      <c r="C9" s="247"/>
      <c r="D9" s="356" t="s">
        <v>588</v>
      </c>
      <c r="E9" s="247"/>
      <c r="F9" s="324"/>
      <c r="G9" s="325"/>
      <c r="H9" s="256"/>
      <c r="K9" s="247"/>
      <c r="L9" s="327"/>
    </row>
    <row r="10" spans="1:12" s="326" customFormat="1" ht="16.5" customHeight="1">
      <c r="A10" s="247"/>
      <c r="B10" s="247"/>
      <c r="C10" s="247"/>
      <c r="D10" s="353" t="s">
        <v>162</v>
      </c>
      <c r="E10" s="247" t="s">
        <v>75</v>
      </c>
      <c r="F10" s="324">
        <f>11.25+9.65+11.5+14.48+21.34+17.09+7.38+14.038+13.38</f>
        <v>120.10799999999999</v>
      </c>
      <c r="G10" s="325"/>
      <c r="H10" s="256">
        <f t="shared" ref="H10:H11" si="0">F10*G10</f>
        <v>0</v>
      </c>
      <c r="K10" s="247"/>
      <c r="L10" s="327"/>
    </row>
    <row r="11" spans="1:12" s="326" customFormat="1" ht="16.5" customHeight="1">
      <c r="A11" s="247"/>
      <c r="B11" s="247"/>
      <c r="C11" s="247"/>
      <c r="D11" s="353" t="s">
        <v>161</v>
      </c>
      <c r="E11" s="247" t="s">
        <v>75</v>
      </c>
      <c r="F11" s="324">
        <f>29.64+37.62+40.8+36.27+100.5+35.64+42.51+25.71+46.98+54.48+70.2</f>
        <v>520.35</v>
      </c>
      <c r="G11" s="325"/>
      <c r="H11" s="256">
        <f t="shared" si="0"/>
        <v>0</v>
      </c>
      <c r="K11" s="247"/>
      <c r="L11" s="327"/>
    </row>
    <row r="12" spans="1:12" s="259" customFormat="1">
      <c r="A12" s="326"/>
      <c r="B12" s="250"/>
      <c r="C12" s="342"/>
      <c r="D12" s="353" t="s">
        <v>265</v>
      </c>
      <c r="E12" s="247" t="s">
        <v>75</v>
      </c>
      <c r="F12" s="343">
        <v>17.899999999999999</v>
      </c>
      <c r="G12" s="325"/>
      <c r="H12" s="256">
        <f>F12*G12</f>
        <v>0</v>
      </c>
    </row>
    <row r="13" spans="1:12" s="259" customFormat="1">
      <c r="A13" s="326"/>
      <c r="B13" s="250"/>
      <c r="C13" s="344"/>
      <c r="D13" s="353" t="s">
        <v>266</v>
      </c>
      <c r="E13" s="247" t="s">
        <v>75</v>
      </c>
      <c r="F13" s="345">
        <v>16</v>
      </c>
      <c r="G13" s="325"/>
      <c r="H13" s="256">
        <f t="shared" ref="H13:H14" si="1">F13*G13</f>
        <v>0</v>
      </c>
    </row>
    <row r="14" spans="1:12" s="259" customFormat="1">
      <c r="A14" s="326"/>
      <c r="B14" s="248"/>
      <c r="C14" s="344"/>
      <c r="D14" s="353" t="s">
        <v>267</v>
      </c>
      <c r="E14" s="247" t="s">
        <v>75</v>
      </c>
      <c r="F14" s="345">
        <v>6.8</v>
      </c>
      <c r="G14" s="325"/>
      <c r="H14" s="256">
        <f t="shared" si="1"/>
        <v>0</v>
      </c>
    </row>
    <row r="15" spans="1:12" s="259" customFormat="1">
      <c r="A15" s="326"/>
      <c r="B15" s="248"/>
      <c r="C15" s="344"/>
      <c r="D15" s="285"/>
      <c r="E15" s="250"/>
      <c r="F15" s="345"/>
      <c r="G15" s="258"/>
      <c r="H15" s="256"/>
    </row>
    <row r="16" spans="1:12" s="259" customFormat="1">
      <c r="A16" s="326"/>
      <c r="B16" s="250"/>
      <c r="C16" s="344"/>
      <c r="D16" s="353" t="s">
        <v>268</v>
      </c>
      <c r="E16" s="247" t="s">
        <v>75</v>
      </c>
      <c r="F16" s="343">
        <f>((20.9-12.2)*3.87)+(12.2*2.31)</f>
        <v>61.850999999999999</v>
      </c>
      <c r="G16" s="325"/>
      <c r="H16" s="256">
        <f>F16*G16</f>
        <v>0</v>
      </c>
    </row>
    <row r="17" spans="1:12" s="259" customFormat="1">
      <c r="A17" s="326"/>
      <c r="B17" s="250"/>
      <c r="C17" s="344"/>
      <c r="D17" s="353" t="s">
        <v>269</v>
      </c>
      <c r="E17" s="247" t="s">
        <v>75</v>
      </c>
      <c r="F17" s="345">
        <f>(12.8+2.14)*2.85</f>
        <v>42.579000000000008</v>
      </c>
      <c r="G17" s="325"/>
      <c r="H17" s="256">
        <f t="shared" ref="H17:H18" si="2">F17*G17</f>
        <v>0</v>
      </c>
    </row>
    <row r="18" spans="1:12" s="259" customFormat="1">
      <c r="A18" s="326"/>
      <c r="B18" s="250"/>
      <c r="C18" s="344"/>
      <c r="D18" s="353" t="s">
        <v>270</v>
      </c>
      <c r="E18" s="247" t="s">
        <v>75</v>
      </c>
      <c r="F18" s="345">
        <f>3.21*12+1.91*2.85</f>
        <v>43.963499999999996</v>
      </c>
      <c r="G18" s="325"/>
      <c r="H18" s="256">
        <f t="shared" si="2"/>
        <v>0</v>
      </c>
    </row>
    <row r="19" spans="1:12" s="326" customFormat="1" ht="16.5" customHeight="1">
      <c r="A19" s="247"/>
      <c r="B19" s="247"/>
      <c r="C19" s="247"/>
      <c r="D19" s="353"/>
      <c r="E19" s="247"/>
      <c r="F19" s="324"/>
      <c r="G19" s="325"/>
      <c r="H19" s="256"/>
      <c r="K19" s="247"/>
      <c r="L19" s="327"/>
    </row>
    <row r="20" spans="1:12" s="326" customFormat="1" ht="39.75" customHeight="1">
      <c r="A20" s="247"/>
      <c r="B20" s="247">
        <v>2</v>
      </c>
      <c r="C20" s="247" t="s">
        <v>337</v>
      </c>
      <c r="D20" s="356" t="s">
        <v>589</v>
      </c>
      <c r="E20" s="247"/>
      <c r="F20" s="324"/>
      <c r="G20" s="325"/>
      <c r="H20" s="256"/>
      <c r="K20" s="247"/>
      <c r="L20" s="327"/>
    </row>
    <row r="21" spans="1:12" s="326" customFormat="1" ht="35.15" customHeight="1">
      <c r="A21" s="247"/>
      <c r="B21" s="247"/>
      <c r="C21" s="247"/>
      <c r="D21" s="357" t="s">
        <v>590</v>
      </c>
      <c r="E21" s="247"/>
      <c r="F21" s="324"/>
      <c r="G21" s="325"/>
      <c r="H21" s="256"/>
      <c r="K21" s="247"/>
      <c r="L21" s="327"/>
    </row>
    <row r="22" spans="1:12" s="326" customFormat="1" ht="30" customHeight="1">
      <c r="A22" s="247"/>
      <c r="B22" s="247"/>
      <c r="C22" s="247"/>
      <c r="D22" s="357" t="s">
        <v>128</v>
      </c>
      <c r="E22" s="247"/>
      <c r="F22" s="324"/>
      <c r="G22" s="325"/>
      <c r="H22" s="256"/>
      <c r="K22" s="247"/>
      <c r="L22" s="327"/>
    </row>
    <row r="23" spans="1:12" s="326" customFormat="1" ht="16.5" customHeight="1">
      <c r="A23" s="247"/>
      <c r="B23" s="247"/>
      <c r="C23" s="247"/>
      <c r="D23" s="357" t="s">
        <v>129</v>
      </c>
      <c r="E23" s="247"/>
      <c r="F23" s="324"/>
      <c r="G23" s="325"/>
      <c r="H23" s="256"/>
      <c r="K23" s="247"/>
      <c r="L23" s="327"/>
    </row>
    <row r="24" spans="1:12" s="326" customFormat="1" ht="16.5" customHeight="1">
      <c r="A24" s="247"/>
      <c r="B24" s="247"/>
      <c r="C24" s="247"/>
      <c r="D24" s="356" t="s">
        <v>111</v>
      </c>
      <c r="E24" s="247"/>
      <c r="F24" s="324"/>
      <c r="G24" s="325"/>
      <c r="H24" s="256"/>
      <c r="K24" s="247"/>
      <c r="L24" s="327"/>
    </row>
    <row r="25" spans="1:12" s="326" customFormat="1" ht="16.5" customHeight="1">
      <c r="A25" s="247"/>
      <c r="B25" s="247"/>
      <c r="C25" s="247"/>
      <c r="D25" s="356" t="s">
        <v>130</v>
      </c>
      <c r="E25" s="247"/>
      <c r="F25" s="324"/>
      <c r="G25" s="325"/>
      <c r="H25" s="256"/>
      <c r="K25" s="247"/>
      <c r="L25" s="327"/>
    </row>
    <row r="26" spans="1:12" s="326" customFormat="1" ht="16.5" customHeight="1">
      <c r="A26" s="247"/>
      <c r="B26" s="247"/>
      <c r="C26" s="247"/>
      <c r="D26" s="353" t="s">
        <v>163</v>
      </c>
      <c r="E26" s="247" t="s">
        <v>75</v>
      </c>
      <c r="F26" s="324">
        <f>10.68+7.11+2.4+14.67+14.67+7.47+47.16+19.35</f>
        <v>123.50999999999999</v>
      </c>
      <c r="G26" s="325"/>
      <c r="H26" s="256">
        <f t="shared" ref="H26" si="3">F26*G26</f>
        <v>0</v>
      </c>
      <c r="K26" s="247"/>
      <c r="L26" s="327"/>
    </row>
    <row r="27" spans="1:12" s="259" customFormat="1">
      <c r="A27" s="326"/>
      <c r="B27" s="250"/>
      <c r="C27" s="344"/>
      <c r="D27" s="353" t="s">
        <v>402</v>
      </c>
      <c r="E27" s="247" t="s">
        <v>75</v>
      </c>
      <c r="F27" s="343">
        <f>18*3</f>
        <v>54</v>
      </c>
      <c r="G27" s="325"/>
      <c r="H27" s="256">
        <f>G27*F27</f>
        <v>0</v>
      </c>
    </row>
    <row r="28" spans="1:12" s="326" customFormat="1" ht="16.5" customHeight="1">
      <c r="A28" s="247"/>
      <c r="B28" s="247"/>
      <c r="C28" s="247"/>
      <c r="D28" s="353"/>
      <c r="E28" s="247"/>
      <c r="F28" s="324"/>
      <c r="G28" s="325"/>
      <c r="H28" s="256"/>
      <c r="K28" s="247"/>
      <c r="L28" s="327"/>
    </row>
    <row r="29" spans="1:12" s="326" customFormat="1" ht="39.75" customHeight="1">
      <c r="A29" s="247"/>
      <c r="B29" s="247">
        <v>3</v>
      </c>
      <c r="C29" s="247" t="s">
        <v>338</v>
      </c>
      <c r="D29" s="356" t="s">
        <v>591</v>
      </c>
      <c r="E29" s="247"/>
      <c r="F29" s="324"/>
      <c r="G29" s="325"/>
      <c r="H29" s="256"/>
      <c r="K29" s="247"/>
      <c r="L29" s="327"/>
    </row>
    <row r="30" spans="1:12" s="326" customFormat="1" ht="34.25" customHeight="1">
      <c r="A30" s="247"/>
      <c r="B30" s="247"/>
      <c r="C30" s="247"/>
      <c r="D30" s="357" t="s">
        <v>592</v>
      </c>
      <c r="E30" s="247"/>
      <c r="F30" s="324"/>
      <c r="G30" s="325"/>
      <c r="H30" s="256"/>
      <c r="K30" s="247"/>
      <c r="L30" s="327"/>
    </row>
    <row r="31" spans="1:12" s="326" customFormat="1" ht="37.5" customHeight="1">
      <c r="A31" s="247"/>
      <c r="B31" s="247"/>
      <c r="C31" s="247"/>
      <c r="D31" s="357" t="s">
        <v>128</v>
      </c>
      <c r="E31" s="247"/>
      <c r="F31" s="324"/>
      <c r="G31" s="325"/>
      <c r="H31" s="256"/>
      <c r="K31" s="247"/>
      <c r="L31" s="327"/>
    </row>
    <row r="32" spans="1:12" s="326" customFormat="1" ht="16.5" customHeight="1">
      <c r="A32" s="247"/>
      <c r="B32" s="247"/>
      <c r="C32" s="247"/>
      <c r="D32" s="357" t="s">
        <v>129</v>
      </c>
      <c r="E32" s="247"/>
      <c r="F32" s="324"/>
      <c r="G32" s="325"/>
      <c r="H32" s="256"/>
      <c r="K32" s="247"/>
      <c r="L32" s="327"/>
    </row>
    <row r="33" spans="1:12" s="326" customFormat="1" ht="16.5" customHeight="1">
      <c r="A33" s="247"/>
      <c r="B33" s="247"/>
      <c r="C33" s="247"/>
      <c r="D33" s="356" t="s">
        <v>111</v>
      </c>
      <c r="E33" s="247"/>
      <c r="F33" s="324"/>
      <c r="G33" s="325"/>
      <c r="H33" s="256"/>
      <c r="K33" s="247"/>
      <c r="L33" s="327"/>
    </row>
    <row r="34" spans="1:12" s="326" customFormat="1" ht="16.5" customHeight="1">
      <c r="A34" s="247"/>
      <c r="B34" s="247"/>
      <c r="C34" s="247"/>
      <c r="D34" s="356" t="s">
        <v>130</v>
      </c>
      <c r="E34" s="247"/>
      <c r="F34" s="324"/>
      <c r="G34" s="325"/>
      <c r="H34" s="256"/>
      <c r="K34" s="247"/>
      <c r="L34" s="327"/>
    </row>
    <row r="35" spans="1:12" s="326" customFormat="1" ht="16.5" customHeight="1">
      <c r="A35" s="247"/>
      <c r="B35" s="247"/>
      <c r="C35" s="247"/>
      <c r="D35" s="353" t="s">
        <v>164</v>
      </c>
      <c r="E35" s="247" t="s">
        <v>75</v>
      </c>
      <c r="F35" s="324">
        <f>22.03+44.29+46.79</f>
        <v>113.10999999999999</v>
      </c>
      <c r="G35" s="325"/>
      <c r="H35" s="256">
        <f t="shared" ref="H35" si="4">F35*G35</f>
        <v>0</v>
      </c>
      <c r="K35" s="247"/>
      <c r="L35" s="327"/>
    </row>
    <row r="36" spans="1:12" s="326" customFormat="1" ht="16.5" customHeight="1">
      <c r="A36" s="247"/>
      <c r="B36" s="247"/>
      <c r="C36" s="247"/>
      <c r="D36" s="353"/>
      <c r="E36" s="247"/>
      <c r="F36" s="324"/>
      <c r="G36" s="325"/>
      <c r="H36" s="256"/>
      <c r="K36" s="247"/>
      <c r="L36" s="327"/>
    </row>
    <row r="37" spans="1:12" s="326" customFormat="1" ht="17" customHeight="1">
      <c r="A37" s="247"/>
      <c r="B37" s="247">
        <v>4</v>
      </c>
      <c r="C37" s="247" t="s">
        <v>339</v>
      </c>
      <c r="D37" s="356" t="s">
        <v>149</v>
      </c>
      <c r="E37" s="247"/>
      <c r="F37" s="324"/>
      <c r="G37" s="325"/>
      <c r="H37" s="256"/>
      <c r="K37" s="247"/>
      <c r="L37" s="327"/>
    </row>
    <row r="38" spans="1:12" s="326" customFormat="1" ht="11.25" customHeight="1">
      <c r="A38" s="247"/>
      <c r="B38" s="247"/>
      <c r="C38" s="247"/>
      <c r="D38" s="356"/>
      <c r="E38" s="247"/>
      <c r="F38" s="324"/>
      <c r="G38" s="325"/>
      <c r="H38" s="256"/>
      <c r="K38" s="247"/>
      <c r="L38" s="327"/>
    </row>
    <row r="39" spans="1:12" s="326" customFormat="1" ht="16.5" customHeight="1">
      <c r="A39" s="247"/>
      <c r="B39" s="247"/>
      <c r="C39" s="247"/>
      <c r="D39" s="357" t="s">
        <v>129</v>
      </c>
      <c r="E39" s="247"/>
      <c r="F39" s="324"/>
      <c r="G39" s="325"/>
      <c r="H39" s="256"/>
      <c r="K39" s="247"/>
      <c r="L39" s="327"/>
    </row>
    <row r="40" spans="1:12" s="326" customFormat="1" ht="16.5" customHeight="1">
      <c r="A40" s="247"/>
      <c r="B40" s="247"/>
      <c r="C40" s="247"/>
      <c r="D40" s="356" t="s">
        <v>111</v>
      </c>
      <c r="E40" s="247"/>
      <c r="F40" s="324"/>
      <c r="G40" s="325"/>
      <c r="H40" s="256"/>
      <c r="K40" s="247"/>
      <c r="L40" s="327"/>
    </row>
    <row r="41" spans="1:12" s="326" customFormat="1" ht="16.5" customHeight="1">
      <c r="A41" s="247"/>
      <c r="B41" s="247"/>
      <c r="C41" s="247"/>
      <c r="D41" s="356" t="s">
        <v>130</v>
      </c>
      <c r="E41" s="247" t="s">
        <v>75</v>
      </c>
      <c r="F41" s="324">
        <f>SUM(F10:F36)</f>
        <v>1120.1714999999999</v>
      </c>
      <c r="G41" s="325"/>
      <c r="H41" s="256">
        <f>F41*G41</f>
        <v>0</v>
      </c>
      <c r="K41" s="247"/>
      <c r="L41" s="327"/>
    </row>
    <row r="42" spans="1:12" s="326" customFormat="1" ht="16.5" customHeight="1">
      <c r="A42" s="247"/>
      <c r="B42" s="247"/>
      <c r="C42" s="247"/>
      <c r="D42" s="356"/>
      <c r="E42" s="247"/>
      <c r="F42" s="324"/>
      <c r="G42" s="325"/>
      <c r="H42" s="256"/>
      <c r="K42" s="247"/>
      <c r="L42" s="327"/>
    </row>
    <row r="43" spans="1:12" s="326" customFormat="1" ht="30" customHeight="1">
      <c r="A43" s="247"/>
      <c r="B43" s="247">
        <v>5</v>
      </c>
      <c r="C43" s="247" t="s">
        <v>341</v>
      </c>
      <c r="D43" s="356" t="s">
        <v>398</v>
      </c>
      <c r="E43" s="247"/>
      <c r="F43" s="324"/>
      <c r="G43" s="325"/>
      <c r="H43" s="256"/>
      <c r="K43" s="247"/>
      <c r="L43" s="327"/>
    </row>
    <row r="44" spans="1:12" s="326" customFormat="1" ht="33.75" customHeight="1">
      <c r="A44" s="247"/>
      <c r="B44" s="247"/>
      <c r="C44" s="247"/>
      <c r="D44" s="357" t="s">
        <v>394</v>
      </c>
      <c r="E44" s="247"/>
      <c r="F44" s="324"/>
      <c r="G44" s="325"/>
      <c r="H44" s="256"/>
      <c r="K44" s="247"/>
      <c r="L44" s="327"/>
    </row>
    <row r="45" spans="1:12" s="326" customFormat="1" ht="16.5" customHeight="1">
      <c r="A45" s="247"/>
      <c r="B45" s="247"/>
      <c r="C45" s="247"/>
      <c r="D45" s="357" t="s">
        <v>395</v>
      </c>
      <c r="E45" s="247"/>
      <c r="F45" s="324"/>
      <c r="G45" s="325"/>
      <c r="H45" s="256"/>
      <c r="K45" s="247"/>
      <c r="L45" s="327"/>
    </row>
    <row r="46" spans="1:12" s="326" customFormat="1" ht="32.75" customHeight="1">
      <c r="A46" s="247"/>
      <c r="B46" s="247"/>
      <c r="C46" s="247"/>
      <c r="D46" s="357" t="s">
        <v>396</v>
      </c>
      <c r="E46" s="247"/>
      <c r="F46" s="324"/>
      <c r="G46" s="325"/>
      <c r="H46" s="256"/>
      <c r="K46" s="247"/>
      <c r="L46" s="327"/>
    </row>
    <row r="47" spans="1:12" s="326" customFormat="1" ht="16.5" customHeight="1">
      <c r="A47" s="247"/>
      <c r="B47" s="247"/>
      <c r="C47" s="247"/>
      <c r="D47" s="357" t="s">
        <v>397</v>
      </c>
      <c r="E47" s="247"/>
      <c r="F47" s="324"/>
      <c r="G47" s="325"/>
      <c r="H47" s="256"/>
      <c r="K47" s="247"/>
      <c r="L47" s="327"/>
    </row>
    <row r="48" spans="1:12" s="326" customFormat="1" ht="16.5" customHeight="1">
      <c r="A48" s="247"/>
      <c r="B48" s="247"/>
      <c r="C48" s="247"/>
      <c r="D48" s="356" t="s">
        <v>392</v>
      </c>
      <c r="E48" s="247"/>
      <c r="F48" s="324"/>
      <c r="G48" s="325"/>
      <c r="H48" s="256"/>
      <c r="K48" s="247"/>
      <c r="L48" s="327"/>
    </row>
    <row r="49" spans="1:12">
      <c r="D49" s="358" t="s">
        <v>400</v>
      </c>
      <c r="E49" s="247" t="s">
        <v>143</v>
      </c>
      <c r="F49" s="324">
        <v>4</v>
      </c>
      <c r="H49" s="256">
        <f t="shared" ref="H49:H50" si="5">F49*G49</f>
        <v>0</v>
      </c>
    </row>
    <row r="50" spans="1:12" s="326" customFormat="1" ht="16.5" customHeight="1">
      <c r="A50" s="247"/>
      <c r="B50" s="247"/>
      <c r="C50" s="247"/>
      <c r="D50" s="358" t="s">
        <v>401</v>
      </c>
      <c r="E50" s="247" t="s">
        <v>143</v>
      </c>
      <c r="F50" s="324">
        <v>9</v>
      </c>
      <c r="G50" s="325"/>
      <c r="H50" s="256">
        <f t="shared" si="5"/>
        <v>0</v>
      </c>
      <c r="K50" s="247"/>
      <c r="L50" s="327"/>
    </row>
    <row r="51" spans="1:12" s="326" customFormat="1" ht="16.5" customHeight="1">
      <c r="A51" s="247"/>
      <c r="B51" s="247"/>
      <c r="C51" s="247"/>
      <c r="D51" s="356"/>
      <c r="E51" s="247"/>
      <c r="F51" s="324"/>
      <c r="G51" s="325"/>
      <c r="H51" s="256"/>
      <c r="K51" s="247"/>
      <c r="L51" s="327"/>
    </row>
    <row r="52" spans="1:12" s="326" customFormat="1" ht="32.25" customHeight="1">
      <c r="A52" s="247"/>
      <c r="B52" s="247">
        <v>6</v>
      </c>
      <c r="C52" s="247" t="s">
        <v>580</v>
      </c>
      <c r="D52" s="356" t="s">
        <v>399</v>
      </c>
      <c r="E52" s="247"/>
      <c r="F52" s="324"/>
      <c r="G52" s="325"/>
      <c r="H52" s="256"/>
      <c r="K52" s="247"/>
      <c r="L52" s="327"/>
    </row>
    <row r="53" spans="1:12" s="326" customFormat="1" ht="33.75" customHeight="1">
      <c r="A53" s="247"/>
      <c r="B53" s="247"/>
      <c r="C53" s="247"/>
      <c r="D53" s="357" t="s">
        <v>394</v>
      </c>
      <c r="E53" s="247"/>
      <c r="F53" s="324"/>
      <c r="G53" s="325"/>
      <c r="H53" s="256"/>
      <c r="K53" s="247"/>
      <c r="L53" s="327"/>
    </row>
    <row r="54" spans="1:12" s="326" customFormat="1" ht="16.5" customHeight="1">
      <c r="A54" s="247"/>
      <c r="B54" s="247"/>
      <c r="C54" s="247"/>
      <c r="D54" s="357" t="s">
        <v>395</v>
      </c>
      <c r="E54" s="247"/>
      <c r="F54" s="324"/>
      <c r="G54" s="325"/>
      <c r="H54" s="256"/>
      <c r="K54" s="247"/>
      <c r="L54" s="327"/>
    </row>
    <row r="55" spans="1:12" s="326" customFormat="1" ht="35.25" customHeight="1">
      <c r="A55" s="247"/>
      <c r="B55" s="247"/>
      <c r="C55" s="247"/>
      <c r="D55" s="357" t="s">
        <v>396</v>
      </c>
      <c r="E55" s="247"/>
      <c r="F55" s="324"/>
      <c r="G55" s="325"/>
      <c r="H55" s="256"/>
      <c r="K55" s="247"/>
      <c r="L55" s="327"/>
    </row>
    <row r="56" spans="1:12" s="326" customFormat="1" ht="16.5" customHeight="1">
      <c r="A56" s="247"/>
      <c r="B56" s="247"/>
      <c r="C56" s="247"/>
      <c r="D56" s="357" t="s">
        <v>397</v>
      </c>
      <c r="E56" s="247"/>
      <c r="F56" s="324"/>
      <c r="G56" s="325"/>
      <c r="H56" s="256"/>
      <c r="K56" s="247"/>
      <c r="L56" s="327"/>
    </row>
    <row r="57" spans="1:12" s="326" customFormat="1" ht="16.5" customHeight="1">
      <c r="A57" s="247"/>
      <c r="B57" s="247"/>
      <c r="C57" s="247"/>
      <c r="D57" s="356" t="s">
        <v>392</v>
      </c>
      <c r="E57" s="247" t="s">
        <v>143</v>
      </c>
      <c r="F57" s="324">
        <f>9+4</f>
        <v>13</v>
      </c>
      <c r="G57" s="325"/>
      <c r="H57" s="256">
        <f>F57*G57</f>
        <v>0</v>
      </c>
      <c r="K57" s="247"/>
      <c r="L57" s="327"/>
    </row>
    <row r="58" spans="1:12" s="326" customFormat="1" ht="16.5" customHeight="1">
      <c r="A58" s="247"/>
      <c r="B58" s="247"/>
      <c r="C58" s="247"/>
      <c r="D58" s="356"/>
      <c r="E58" s="247"/>
      <c r="F58" s="324"/>
      <c r="G58" s="325"/>
      <c r="H58" s="256"/>
      <c r="K58" s="247"/>
      <c r="L58" s="327"/>
    </row>
    <row r="59" spans="1:12" s="326" customFormat="1" ht="39.75" customHeight="1">
      <c r="A59" s="247"/>
      <c r="B59" s="247">
        <v>7</v>
      </c>
      <c r="C59" s="247" t="s">
        <v>581</v>
      </c>
      <c r="D59" s="356" t="s">
        <v>593</v>
      </c>
      <c r="E59" s="247"/>
      <c r="F59" s="324"/>
      <c r="G59" s="347"/>
      <c r="H59" s="256"/>
      <c r="K59" s="247"/>
      <c r="L59" s="327"/>
    </row>
    <row r="60" spans="1:12" s="326" customFormat="1" ht="21.75" customHeight="1">
      <c r="A60" s="247"/>
      <c r="B60" s="247"/>
      <c r="C60" s="247"/>
      <c r="D60" s="357" t="s">
        <v>594</v>
      </c>
      <c r="E60" s="247"/>
      <c r="F60" s="324"/>
      <c r="G60" s="325"/>
      <c r="H60" s="256"/>
      <c r="K60" s="247"/>
      <c r="L60" s="327"/>
    </row>
    <row r="61" spans="1:12" s="326" customFormat="1" ht="16.5" customHeight="1">
      <c r="A61" s="247"/>
      <c r="B61" s="247"/>
      <c r="C61" s="247"/>
      <c r="D61" s="356" t="s">
        <v>131</v>
      </c>
      <c r="E61" s="247" t="s">
        <v>75</v>
      </c>
      <c r="F61" s="324">
        <v>2</v>
      </c>
      <c r="G61" s="325"/>
      <c r="H61" s="256">
        <f>F61*G61</f>
        <v>0</v>
      </c>
      <c r="K61" s="247"/>
      <c r="L61" s="327"/>
    </row>
    <row r="62" spans="1:12" s="326" customFormat="1" ht="16.5" customHeight="1">
      <c r="A62" s="247"/>
      <c r="B62" s="263"/>
      <c r="C62" s="263"/>
      <c r="D62" s="353"/>
      <c r="E62" s="247"/>
      <c r="F62" s="324"/>
      <c r="G62" s="325"/>
      <c r="H62" s="256"/>
      <c r="K62" s="247"/>
      <c r="L62" s="327"/>
    </row>
    <row r="63" spans="1:12" s="326" customFormat="1" ht="21.75" customHeight="1">
      <c r="A63" s="247"/>
      <c r="B63" s="263">
        <v>8</v>
      </c>
      <c r="C63" s="263" t="s">
        <v>582</v>
      </c>
      <c r="D63" s="354" t="s">
        <v>586</v>
      </c>
      <c r="E63" s="247"/>
      <c r="F63" s="324"/>
      <c r="G63" s="325"/>
      <c r="H63" s="256"/>
      <c r="K63" s="247"/>
      <c r="L63" s="327"/>
    </row>
    <row r="64" spans="1:12" s="326" customFormat="1" ht="15" customHeight="1">
      <c r="A64" s="247"/>
      <c r="B64" s="263"/>
      <c r="C64" s="263"/>
      <c r="D64" s="355" t="s">
        <v>132</v>
      </c>
      <c r="E64" s="247"/>
      <c r="F64" s="324"/>
      <c r="G64" s="325"/>
      <c r="H64" s="256"/>
      <c r="K64" s="247"/>
      <c r="L64" s="327"/>
    </row>
    <row r="65" spans="1:12" s="326" customFormat="1" ht="16.5" customHeight="1">
      <c r="A65" s="247"/>
      <c r="B65" s="263"/>
      <c r="C65" s="263"/>
      <c r="D65" s="355" t="s">
        <v>133</v>
      </c>
      <c r="E65" s="247"/>
      <c r="F65" s="324"/>
      <c r="G65" s="325"/>
      <c r="H65" s="256"/>
      <c r="K65" s="247"/>
      <c r="L65" s="327"/>
    </row>
    <row r="66" spans="1:12" ht="16.5" customHeight="1">
      <c r="B66" s="283"/>
      <c r="C66" s="283"/>
      <c r="D66" s="355" t="s">
        <v>134</v>
      </c>
      <c r="E66" s="247"/>
      <c r="F66" s="324"/>
      <c r="G66" s="325"/>
      <c r="K66" s="249"/>
      <c r="L66" s="257"/>
    </row>
    <row r="67" spans="1:12" ht="16.5" customHeight="1">
      <c r="B67" s="283"/>
      <c r="C67" s="283"/>
      <c r="D67" s="354" t="s">
        <v>135</v>
      </c>
      <c r="E67" s="247" t="s">
        <v>77</v>
      </c>
      <c r="F67" s="324"/>
      <c r="G67" s="325"/>
      <c r="H67" s="256">
        <f>F67*G67</f>
        <v>0</v>
      </c>
      <c r="K67" s="249"/>
      <c r="L67" s="257"/>
    </row>
    <row r="68" spans="1:12" ht="16.5" customHeight="1">
      <c r="B68" s="283"/>
      <c r="C68" s="283"/>
      <c r="D68" s="355"/>
      <c r="E68" s="247"/>
      <c r="F68" s="324"/>
      <c r="G68" s="325"/>
      <c r="K68" s="249"/>
      <c r="L68" s="257"/>
    </row>
    <row r="69" spans="1:12" s="326" customFormat="1" ht="31.5" customHeight="1">
      <c r="A69" s="247"/>
      <c r="B69" s="263">
        <v>9</v>
      </c>
      <c r="C69" s="263" t="s">
        <v>583</v>
      </c>
      <c r="D69" s="354" t="s">
        <v>587</v>
      </c>
      <c r="E69" s="247"/>
      <c r="F69" s="324"/>
      <c r="G69" s="325"/>
      <c r="H69" s="256"/>
      <c r="K69" s="247"/>
      <c r="L69" s="327"/>
    </row>
    <row r="70" spans="1:12" s="326" customFormat="1" ht="16.5" customHeight="1">
      <c r="A70" s="247"/>
      <c r="B70" s="263"/>
      <c r="C70" s="263"/>
      <c r="D70" s="355" t="s">
        <v>136</v>
      </c>
      <c r="E70" s="247"/>
      <c r="F70" s="324"/>
      <c r="G70" s="325"/>
      <c r="H70" s="256"/>
      <c r="K70" s="247"/>
      <c r="L70" s="327"/>
    </row>
    <row r="71" spans="1:12" ht="16.5" customHeight="1">
      <c r="B71" s="279"/>
      <c r="C71" s="279"/>
      <c r="D71" s="355" t="s">
        <v>134</v>
      </c>
      <c r="E71" s="247"/>
      <c r="F71" s="324"/>
      <c r="G71" s="325"/>
      <c r="K71" s="249"/>
      <c r="L71" s="257"/>
    </row>
    <row r="72" spans="1:12" ht="16.5" customHeight="1">
      <c r="B72" s="279"/>
      <c r="C72" s="279"/>
      <c r="D72" s="355" t="s">
        <v>135</v>
      </c>
      <c r="E72" s="247"/>
      <c r="F72" s="324"/>
      <c r="G72" s="325"/>
      <c r="K72" s="249"/>
      <c r="L72" s="257"/>
    </row>
    <row r="73" spans="1:12" ht="16.5" customHeight="1">
      <c r="B73" s="279"/>
      <c r="C73" s="279"/>
      <c r="D73" s="354" t="s">
        <v>137</v>
      </c>
      <c r="E73" s="247" t="s">
        <v>77</v>
      </c>
      <c r="F73" s="324"/>
      <c r="G73" s="325"/>
      <c r="H73" s="256">
        <f t="shared" ref="H73:H74" si="6">F73*G73</f>
        <v>0</v>
      </c>
      <c r="K73" s="249"/>
      <c r="L73" s="257"/>
    </row>
    <row r="74" spans="1:12" ht="16.5" customHeight="1">
      <c r="B74" s="279"/>
      <c r="C74" s="279"/>
      <c r="D74" s="354" t="s">
        <v>138</v>
      </c>
      <c r="E74" s="247" t="s">
        <v>77</v>
      </c>
      <c r="F74" s="324"/>
      <c r="G74" s="325"/>
      <c r="H74" s="256">
        <f t="shared" si="6"/>
        <v>0</v>
      </c>
      <c r="K74" s="249"/>
      <c r="L74" s="257"/>
    </row>
    <row r="75" spans="1:12" ht="16.5" customHeight="1">
      <c r="B75" s="279"/>
      <c r="C75" s="279"/>
      <c r="D75" s="354"/>
      <c r="E75" s="247"/>
      <c r="F75" s="324"/>
      <c r="G75" s="325"/>
      <c r="K75" s="249"/>
      <c r="L75" s="257"/>
    </row>
    <row r="76" spans="1:12" s="247" customFormat="1" ht="26">
      <c r="B76" s="247">
        <v>10</v>
      </c>
      <c r="C76" s="247" t="s">
        <v>345</v>
      </c>
      <c r="D76" s="356" t="s">
        <v>125</v>
      </c>
      <c r="F76" s="324"/>
      <c r="G76" s="325"/>
      <c r="H76" s="256"/>
      <c r="L76" s="278"/>
    </row>
    <row r="77" spans="1:12" s="326" customFormat="1">
      <c r="A77" s="247"/>
      <c r="C77" s="247"/>
      <c r="D77" s="357" t="s">
        <v>83</v>
      </c>
      <c r="E77" s="247" t="s">
        <v>86</v>
      </c>
      <c r="F77" s="324">
        <v>10</v>
      </c>
      <c r="G77" s="325"/>
      <c r="H77" s="256">
        <f>F77*G77</f>
        <v>0</v>
      </c>
      <c r="K77" s="247"/>
      <c r="L77" s="327"/>
    </row>
    <row r="78" spans="1:12" s="326" customFormat="1">
      <c r="A78" s="247"/>
      <c r="C78" s="247"/>
      <c r="D78" s="357" t="s">
        <v>84</v>
      </c>
      <c r="E78" s="247" t="s">
        <v>86</v>
      </c>
      <c r="F78" s="324">
        <v>10</v>
      </c>
      <c r="G78" s="325"/>
      <c r="H78" s="256">
        <f t="shared" ref="H78:H79" si="7">F78*G78</f>
        <v>0</v>
      </c>
      <c r="K78" s="247"/>
      <c r="L78" s="327"/>
    </row>
    <row r="79" spans="1:12" s="326" customFormat="1">
      <c r="A79" s="247"/>
      <c r="C79" s="247"/>
      <c r="D79" s="357" t="s">
        <v>85</v>
      </c>
      <c r="E79" s="247" t="s">
        <v>86</v>
      </c>
      <c r="F79" s="324">
        <v>10</v>
      </c>
      <c r="G79" s="325"/>
      <c r="H79" s="256">
        <f t="shared" si="7"/>
        <v>0</v>
      </c>
      <c r="K79" s="247"/>
      <c r="L79" s="327"/>
    </row>
    <row r="80" spans="1:12" s="326" customFormat="1">
      <c r="A80" s="247"/>
      <c r="C80" s="247"/>
      <c r="D80" s="357"/>
      <c r="E80" s="247"/>
      <c r="F80" s="324"/>
      <c r="G80" s="346"/>
      <c r="H80" s="256"/>
      <c r="K80" s="247"/>
      <c r="L80" s="327"/>
    </row>
    <row r="81" spans="1:12" s="326" customFormat="1">
      <c r="A81" s="247"/>
      <c r="C81" s="247"/>
      <c r="D81" s="327"/>
      <c r="E81" s="247"/>
      <c r="F81" s="324"/>
      <c r="G81" s="346"/>
      <c r="H81" s="256"/>
      <c r="K81" s="247"/>
      <c r="L81" s="327"/>
    </row>
    <row r="82" spans="1:12" s="326" customFormat="1">
      <c r="A82" s="247"/>
      <c r="C82" s="247"/>
      <c r="D82" s="327"/>
      <c r="E82" s="247"/>
      <c r="F82" s="324"/>
      <c r="G82" s="346"/>
      <c r="H82" s="256"/>
      <c r="K82" s="247"/>
      <c r="L82" s="327"/>
    </row>
    <row r="83" spans="1:12">
      <c r="A83" s="337" t="s">
        <v>70</v>
      </c>
      <c r="B83" s="338"/>
      <c r="C83" s="338"/>
      <c r="D83" s="350" t="s">
        <v>127</v>
      </c>
      <c r="E83" s="337"/>
      <c r="F83" s="339"/>
      <c r="G83" s="340"/>
      <c r="H83" s="341">
        <f>SUM(H4:H82)</f>
        <v>0</v>
      </c>
      <c r="K83" s="249"/>
      <c r="L83" s="257"/>
    </row>
    <row r="84" spans="1:12" ht="16.5" customHeight="1">
      <c r="B84" s="279"/>
      <c r="C84" s="279"/>
      <c r="D84" s="279"/>
      <c r="E84" s="279"/>
      <c r="F84" s="351"/>
      <c r="G84" s="325"/>
      <c r="K84" s="249"/>
      <c r="L84" s="257"/>
    </row>
    <row r="85" spans="1:12" ht="16.5" customHeight="1">
      <c r="B85" s="279"/>
      <c r="C85" s="279"/>
      <c r="D85" s="279"/>
      <c r="E85" s="279"/>
      <c r="F85" s="351"/>
      <c r="G85" s="325"/>
      <c r="K85" s="249"/>
      <c r="L85" s="257"/>
    </row>
    <row r="86" spans="1:12" ht="16.5" customHeight="1">
      <c r="B86" s="279"/>
      <c r="C86" s="279"/>
      <c r="D86" s="279"/>
      <c r="E86" s="279"/>
      <c r="F86" s="351"/>
      <c r="G86" s="325"/>
      <c r="K86" s="249"/>
      <c r="L86" s="257"/>
    </row>
  </sheetData>
  <phoneticPr fontId="7" type="noConversion"/>
  <pageMargins left="0.70866141732283472" right="0.70866141732283472" top="0.74803149606299213" bottom="0.74803149606299213" header="0.31496062992125984" footer="0.31496062992125984"/>
  <pageSetup paperSize="9" scale="58" fitToHeight="0" orientation="portrait" horizontalDpi="4294967293" verticalDpi="4294967293" r:id="rId1"/>
  <headerFooter>
    <oddHeader>&amp;LInvestitor:&amp;"-,Podebljano" Agencija za komercijalnu djelatnost d.o.o.&amp;"-,Uobičajeno"
Građevina: Savska cesta 31, Zagreb&amp;RDATUM: 10/2023</oddHeader>
    <oddFooter>&amp;LTROŠKOVNIK UZ PROJEKT UNUTARNJEG UREĐENJA&amp;RStranica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NASLOVNA</vt:lpstr>
      <vt:lpstr>REKAPITULACIJA</vt:lpstr>
      <vt:lpstr>RUŠENJA I DEMONTAŽA</vt:lpstr>
      <vt:lpstr>ZIDARSKI RADOVI</vt:lpstr>
      <vt:lpstr>GIPS-KARTONSKI RADOVI</vt:lpstr>
      <vt:lpstr>STOLARSKI RADOVI</vt:lpstr>
      <vt:lpstr>STAKLARSKI I BRAVARSKI RADOVI</vt:lpstr>
      <vt:lpstr>PODOPOLAGAČKI RADOVI </vt:lpstr>
      <vt:lpstr>SOBOSLIKARSKO-LIČILAČKI RADOVI</vt:lpstr>
      <vt:lpstr>NAMJEŠTAJ  I OPREMA</vt:lpstr>
      <vt:lpstr>OSTALI RADOVI</vt:lpstr>
      <vt:lpstr>'GIPS-KARTONSKI RADOVI'!Print_Area</vt:lpstr>
      <vt:lpstr>NASLOVNA!Print_Area</vt:lpstr>
      <vt:lpstr>'OSTALI RADOVI'!Print_Area</vt:lpstr>
      <vt:lpstr>'PODOPOLAGAČKI RADOVI '!Print_Area</vt:lpstr>
      <vt:lpstr>REKAPITULACIJA!Print_Area</vt:lpstr>
      <vt:lpstr>'RUŠENJA I DEMONTAŽA'!Print_Area</vt:lpstr>
      <vt:lpstr>'SOBOSLIKARSKO-LIČILAČKI RADOVI'!Print_Area</vt:lpstr>
      <vt:lpstr>'STAKLARSKI I BRAVARSKI RADOVI'!Print_Area</vt:lpstr>
      <vt:lpstr>'STOLARSKI RADOVI'!Print_Area</vt:lpstr>
      <vt:lpstr>'ZIDARSKI RADOVI'!Print_Area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Danijel Drlić</cp:lastModifiedBy>
  <cp:lastPrinted>2023-10-24T09:22:23Z</cp:lastPrinted>
  <dcterms:created xsi:type="dcterms:W3CDTF">2021-08-09T16:01:30Z</dcterms:created>
  <dcterms:modified xsi:type="dcterms:W3CDTF">2023-12-28T14:54:23Z</dcterms:modified>
</cp:coreProperties>
</file>